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Commerciale\DIRCM_RELCL\00_SOL_restart_2023\04_ripartizione importi fattura\2024\puglia 2024\"/>
    </mc:Choice>
  </mc:AlternateContent>
  <workbookProtection workbookAlgorithmName="SHA-512" workbookHashValue="Smlgv8kemVbbYEMa48ZGDpiiK7krLnhzfjM63azBJ+hMGaZfXN59rx72ot3/on36eYTrE/AE8JUsFzcUBvtZJg==" workbookSaltValue="LIEPLeAePGxTdNxr/+Sg9g==" workbookSpinCount="100000" lockStructure="1"/>
  <bookViews>
    <workbookView xWindow="0" yWindow="0" windowWidth="23040" windowHeight="9192" tabRatio="438" firstSheet="3" activeTab="3"/>
  </bookViews>
  <sheets>
    <sheet name="Motore 2021" sheetId="3" state="hidden" r:id="rId1"/>
    <sheet name="2024 Puglia" sheetId="7" state="hidden" r:id="rId2"/>
    <sheet name="MOTORE 2024" sheetId="5" state="hidden" r:id="rId3"/>
    <sheet name="Ripartizione" sheetId="2" r:id="rId4"/>
    <sheet name="Foglio1" sheetId="4" state="hidden" r:id="rId5"/>
  </sheets>
  <definedNames>
    <definedName name="_xlnm.Print_Area" localSheetId="3">Ripartizione!$A$6:$BW$77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9" i="2" l="1"/>
  <c r="C18" i="2"/>
  <c r="E29" i="5" l="1"/>
  <c r="E30" i="5"/>
  <c r="E31" i="5"/>
  <c r="E32" i="5"/>
  <c r="E28" i="5"/>
  <c r="G28" i="5"/>
  <c r="G77" i="2" l="1"/>
  <c r="H77" i="2"/>
  <c r="E77" i="2" s="1"/>
  <c r="I77" i="2"/>
  <c r="J77" i="2"/>
  <c r="AX77" i="2"/>
  <c r="AY77" i="2"/>
  <c r="AZ77" i="2"/>
  <c r="BA77" i="2"/>
  <c r="BD77" i="2"/>
  <c r="BE77" i="2"/>
  <c r="BF77" i="2"/>
  <c r="BG77" i="2"/>
  <c r="G78" i="2"/>
  <c r="H78" i="2" s="1"/>
  <c r="BK78" i="2" s="1"/>
  <c r="I78" i="2"/>
  <c r="J78" i="2"/>
  <c r="AX78" i="2"/>
  <c r="AY78" i="2"/>
  <c r="AZ78" i="2"/>
  <c r="BA78" i="2"/>
  <c r="BD78" i="2"/>
  <c r="BB78" i="2" s="1"/>
  <c r="BE78" i="2"/>
  <c r="BF78" i="2"/>
  <c r="BC78" i="2" s="1"/>
  <c r="BG78" i="2"/>
  <c r="G79" i="2"/>
  <c r="H79" i="2" s="1"/>
  <c r="BM79" i="2" s="1"/>
  <c r="I79" i="2"/>
  <c r="J79" i="2"/>
  <c r="AX79" i="2"/>
  <c r="AY79" i="2"/>
  <c r="AZ79" i="2"/>
  <c r="BA79" i="2"/>
  <c r="BD79" i="2"/>
  <c r="BB79" i="2" s="1"/>
  <c r="BE79" i="2"/>
  <c r="BF79" i="2"/>
  <c r="BC79" i="2" s="1"/>
  <c r="BG79" i="2"/>
  <c r="G80" i="2"/>
  <c r="H80" i="2" s="1"/>
  <c r="I80" i="2"/>
  <c r="J80" i="2"/>
  <c r="AX80" i="2"/>
  <c r="AY80" i="2"/>
  <c r="AZ80" i="2"/>
  <c r="BA80" i="2"/>
  <c r="BD80" i="2"/>
  <c r="BB80" i="2" s="1"/>
  <c r="BE80" i="2"/>
  <c r="BF80" i="2"/>
  <c r="BC80" i="2" s="1"/>
  <c r="BG80" i="2"/>
  <c r="G81" i="2"/>
  <c r="H81" i="2" s="1"/>
  <c r="I81" i="2"/>
  <c r="J81" i="2"/>
  <c r="AX81" i="2"/>
  <c r="AY81" i="2"/>
  <c r="AZ81" i="2"/>
  <c r="BA81" i="2"/>
  <c r="BD81" i="2"/>
  <c r="BE81" i="2"/>
  <c r="BF81" i="2"/>
  <c r="BC81" i="2" s="1"/>
  <c r="BG81" i="2"/>
  <c r="G82" i="2"/>
  <c r="H82" i="2" s="1"/>
  <c r="BJ82" i="2" s="1"/>
  <c r="I82" i="2"/>
  <c r="J82" i="2"/>
  <c r="AX82" i="2"/>
  <c r="AY82" i="2"/>
  <c r="AZ82" i="2"/>
  <c r="BA82" i="2"/>
  <c r="BD82" i="2"/>
  <c r="BE82" i="2"/>
  <c r="BF82" i="2"/>
  <c r="BC82" i="2" s="1"/>
  <c r="BG82" i="2"/>
  <c r="G83" i="2"/>
  <c r="H83" i="2"/>
  <c r="E83" i="2" s="1"/>
  <c r="I83" i="2"/>
  <c r="J83" i="2"/>
  <c r="AX83" i="2"/>
  <c r="AY83" i="2"/>
  <c r="AZ83" i="2"/>
  <c r="BA83" i="2"/>
  <c r="BD83" i="2"/>
  <c r="BB83" i="2" s="1"/>
  <c r="BE83" i="2"/>
  <c r="BF83" i="2"/>
  <c r="BG83" i="2"/>
  <c r="G84" i="2"/>
  <c r="H84" i="2" s="1"/>
  <c r="BK84" i="2" s="1"/>
  <c r="I84" i="2"/>
  <c r="J84" i="2"/>
  <c r="AX84" i="2"/>
  <c r="AY84" i="2"/>
  <c r="AZ84" i="2"/>
  <c r="BA84" i="2"/>
  <c r="BD84" i="2"/>
  <c r="BE84" i="2"/>
  <c r="BF84" i="2"/>
  <c r="BC84" i="2" s="1"/>
  <c r="BG84" i="2"/>
  <c r="G85" i="2"/>
  <c r="H85" i="2" s="1"/>
  <c r="BM85" i="2" s="1"/>
  <c r="I85" i="2"/>
  <c r="J85" i="2"/>
  <c r="AX85" i="2"/>
  <c r="AY85" i="2"/>
  <c r="AZ85" i="2"/>
  <c r="BA85" i="2"/>
  <c r="BD85" i="2"/>
  <c r="BB85" i="2" s="1"/>
  <c r="BE85" i="2"/>
  <c r="BF85" i="2"/>
  <c r="BG85" i="2"/>
  <c r="G86" i="2"/>
  <c r="H86" i="2" s="1"/>
  <c r="I86" i="2"/>
  <c r="J86" i="2"/>
  <c r="AX86" i="2"/>
  <c r="AY86" i="2"/>
  <c r="AZ86" i="2"/>
  <c r="BA86" i="2"/>
  <c r="BD86" i="2"/>
  <c r="BE86" i="2"/>
  <c r="BF86" i="2"/>
  <c r="BG86" i="2"/>
  <c r="G87" i="2"/>
  <c r="H87" i="2" s="1"/>
  <c r="I87" i="2"/>
  <c r="J87" i="2"/>
  <c r="AX87" i="2"/>
  <c r="AY87" i="2"/>
  <c r="AZ87" i="2"/>
  <c r="BA87" i="2"/>
  <c r="BD87" i="2"/>
  <c r="BE87" i="2"/>
  <c r="BF87" i="2"/>
  <c r="BG87" i="2"/>
  <c r="G88" i="2"/>
  <c r="H88" i="2" s="1"/>
  <c r="I88" i="2"/>
  <c r="J88" i="2"/>
  <c r="AX88" i="2"/>
  <c r="AY88" i="2"/>
  <c r="AZ88" i="2"/>
  <c r="BA88" i="2"/>
  <c r="BD88" i="2"/>
  <c r="BB88" i="2" s="1"/>
  <c r="BE88" i="2"/>
  <c r="BF88" i="2"/>
  <c r="BC88" i="2" s="1"/>
  <c r="BG88" i="2"/>
  <c r="G89" i="2"/>
  <c r="H89" i="2" s="1"/>
  <c r="I89" i="2"/>
  <c r="J89" i="2"/>
  <c r="AX89" i="2"/>
  <c r="AY89" i="2"/>
  <c r="AZ89" i="2"/>
  <c r="BA89" i="2"/>
  <c r="BD89" i="2"/>
  <c r="BB89" i="2" s="1"/>
  <c r="BE89" i="2"/>
  <c r="BF89" i="2"/>
  <c r="BG89" i="2"/>
  <c r="G90" i="2"/>
  <c r="H90" i="2" s="1"/>
  <c r="I90" i="2"/>
  <c r="J90" i="2"/>
  <c r="AX90" i="2"/>
  <c r="AY90" i="2"/>
  <c r="AZ90" i="2"/>
  <c r="BA90" i="2"/>
  <c r="BD90" i="2"/>
  <c r="BE90" i="2"/>
  <c r="BF90" i="2"/>
  <c r="BG90" i="2"/>
  <c r="G91" i="2"/>
  <c r="H91" i="2" s="1"/>
  <c r="I91" i="2"/>
  <c r="J91" i="2"/>
  <c r="AX91" i="2"/>
  <c r="AY91" i="2"/>
  <c r="AZ91" i="2"/>
  <c r="BA91" i="2"/>
  <c r="BD91" i="2"/>
  <c r="BB91" i="2" s="1"/>
  <c r="BE91" i="2"/>
  <c r="BF91" i="2"/>
  <c r="BG91" i="2"/>
  <c r="G92" i="2"/>
  <c r="H92" i="2" s="1"/>
  <c r="I92" i="2"/>
  <c r="J92" i="2"/>
  <c r="AX92" i="2"/>
  <c r="AY92" i="2"/>
  <c r="AZ92" i="2"/>
  <c r="BA92" i="2"/>
  <c r="BD92" i="2"/>
  <c r="BB92" i="2" s="1"/>
  <c r="BE92" i="2"/>
  <c r="BF92" i="2"/>
  <c r="BC92" i="2" s="1"/>
  <c r="BG92" i="2"/>
  <c r="G93" i="2"/>
  <c r="H93" i="2" s="1"/>
  <c r="BM93" i="2" s="1"/>
  <c r="I93" i="2"/>
  <c r="J93" i="2"/>
  <c r="AX93" i="2"/>
  <c r="AY93" i="2"/>
  <c r="AZ93" i="2"/>
  <c r="BA93" i="2"/>
  <c r="BD93" i="2"/>
  <c r="BE93" i="2"/>
  <c r="BF93" i="2"/>
  <c r="BC93" i="2" s="1"/>
  <c r="BG93" i="2"/>
  <c r="BK93" i="2"/>
  <c r="G94" i="2"/>
  <c r="H94" i="2" s="1"/>
  <c r="I94" i="2"/>
  <c r="J94" i="2"/>
  <c r="AX94" i="2"/>
  <c r="AY94" i="2"/>
  <c r="AZ94" i="2"/>
  <c r="BA94" i="2"/>
  <c r="BD94" i="2"/>
  <c r="BE94" i="2"/>
  <c r="BF94" i="2"/>
  <c r="BC94" i="2" s="1"/>
  <c r="BG94" i="2"/>
  <c r="G95" i="2"/>
  <c r="H95" i="2" s="1"/>
  <c r="BJ95" i="2" s="1"/>
  <c r="I95" i="2"/>
  <c r="J95" i="2"/>
  <c r="AX95" i="2"/>
  <c r="AY95" i="2"/>
  <c r="AZ95" i="2"/>
  <c r="BA95" i="2"/>
  <c r="BD95" i="2"/>
  <c r="BE95" i="2"/>
  <c r="BF95" i="2"/>
  <c r="BC95" i="2" s="1"/>
  <c r="BG95" i="2"/>
  <c r="G96" i="2"/>
  <c r="H96" i="2" s="1"/>
  <c r="E96" i="2" s="1"/>
  <c r="I96" i="2"/>
  <c r="J96" i="2"/>
  <c r="AX96" i="2"/>
  <c r="AY96" i="2"/>
  <c r="AZ96" i="2"/>
  <c r="BA96" i="2"/>
  <c r="BD96" i="2"/>
  <c r="BE96" i="2"/>
  <c r="BF96" i="2"/>
  <c r="BG96" i="2"/>
  <c r="G97" i="2"/>
  <c r="H97" i="2" s="1"/>
  <c r="BL97" i="2" s="1"/>
  <c r="BH97" i="2" s="1"/>
  <c r="I97" i="2"/>
  <c r="J97" i="2"/>
  <c r="AX97" i="2"/>
  <c r="AY97" i="2"/>
  <c r="AZ97" i="2"/>
  <c r="BA97" i="2"/>
  <c r="BD97" i="2"/>
  <c r="BE97" i="2"/>
  <c r="BF97" i="2"/>
  <c r="BG97" i="2"/>
  <c r="G98" i="2"/>
  <c r="H98" i="2" s="1"/>
  <c r="I98" i="2"/>
  <c r="J98" i="2"/>
  <c r="AX98" i="2"/>
  <c r="AY98" i="2"/>
  <c r="AZ98" i="2"/>
  <c r="BA98" i="2"/>
  <c r="BD98" i="2"/>
  <c r="BE98" i="2"/>
  <c r="BF98" i="2"/>
  <c r="BG98" i="2"/>
  <c r="G99" i="2"/>
  <c r="H99" i="2" s="1"/>
  <c r="I99" i="2"/>
  <c r="J99" i="2"/>
  <c r="AX99" i="2"/>
  <c r="AY99" i="2"/>
  <c r="AZ99" i="2"/>
  <c r="BA99" i="2"/>
  <c r="BD99" i="2"/>
  <c r="BB99" i="2" s="1"/>
  <c r="BE99" i="2"/>
  <c r="BF99" i="2"/>
  <c r="BC99" i="2" s="1"/>
  <c r="BG99" i="2"/>
  <c r="G100" i="2"/>
  <c r="H100" i="2" s="1"/>
  <c r="BK100" i="2" s="1"/>
  <c r="I100" i="2"/>
  <c r="J100" i="2"/>
  <c r="AX100" i="2"/>
  <c r="AY100" i="2"/>
  <c r="AZ100" i="2"/>
  <c r="BA100" i="2"/>
  <c r="BD100" i="2"/>
  <c r="BE100" i="2"/>
  <c r="BF100" i="2"/>
  <c r="BC100" i="2" s="1"/>
  <c r="BG100" i="2"/>
  <c r="G101" i="2"/>
  <c r="H101" i="2"/>
  <c r="BM101" i="2" s="1"/>
  <c r="I101" i="2"/>
  <c r="J101" i="2"/>
  <c r="AX101" i="2"/>
  <c r="AY101" i="2"/>
  <c r="AZ101" i="2"/>
  <c r="BA101" i="2"/>
  <c r="BD101" i="2"/>
  <c r="BB101" i="2" s="1"/>
  <c r="BE101" i="2"/>
  <c r="BF101" i="2"/>
  <c r="BG101" i="2"/>
  <c r="G102" i="2"/>
  <c r="H102" i="2" s="1"/>
  <c r="E102" i="2" s="1"/>
  <c r="I102" i="2"/>
  <c r="J102" i="2"/>
  <c r="AX102" i="2"/>
  <c r="AY102" i="2"/>
  <c r="AZ102" i="2"/>
  <c r="BA102" i="2"/>
  <c r="BD102" i="2"/>
  <c r="BB102" i="2" s="1"/>
  <c r="BE102" i="2"/>
  <c r="BF102" i="2"/>
  <c r="BG102" i="2"/>
  <c r="G103" i="2"/>
  <c r="H103" i="2" s="1"/>
  <c r="I103" i="2"/>
  <c r="J103" i="2"/>
  <c r="AX103" i="2"/>
  <c r="AY103" i="2"/>
  <c r="AZ103" i="2"/>
  <c r="BA103" i="2"/>
  <c r="BD103" i="2"/>
  <c r="BE103" i="2"/>
  <c r="BF103" i="2"/>
  <c r="BG103" i="2"/>
  <c r="G104" i="2"/>
  <c r="H104" i="2" s="1"/>
  <c r="I104" i="2"/>
  <c r="J104" i="2"/>
  <c r="AX104" i="2"/>
  <c r="AY104" i="2"/>
  <c r="AZ104" i="2"/>
  <c r="BA104" i="2"/>
  <c r="BD104" i="2"/>
  <c r="BB104" i="2" s="1"/>
  <c r="BE104" i="2"/>
  <c r="BF104" i="2"/>
  <c r="BC104" i="2" s="1"/>
  <c r="BG104" i="2"/>
  <c r="G105" i="2"/>
  <c r="H105" i="2" s="1"/>
  <c r="E105" i="2" s="1"/>
  <c r="I105" i="2"/>
  <c r="J105" i="2"/>
  <c r="AX105" i="2"/>
  <c r="AY105" i="2"/>
  <c r="AZ105" i="2"/>
  <c r="BA105" i="2"/>
  <c r="BD105" i="2"/>
  <c r="BB105" i="2" s="1"/>
  <c r="BE105" i="2"/>
  <c r="BF105" i="2"/>
  <c r="BC105" i="2" s="1"/>
  <c r="BG105" i="2"/>
  <c r="G106" i="2"/>
  <c r="H106" i="2" s="1"/>
  <c r="I106" i="2"/>
  <c r="J106" i="2"/>
  <c r="AX106" i="2"/>
  <c r="AY106" i="2"/>
  <c r="AZ106" i="2"/>
  <c r="BA106" i="2"/>
  <c r="BD106" i="2"/>
  <c r="BE106" i="2"/>
  <c r="BF106" i="2"/>
  <c r="BG106" i="2"/>
  <c r="G107" i="2"/>
  <c r="H107" i="2" s="1"/>
  <c r="BK107" i="2" s="1"/>
  <c r="I107" i="2"/>
  <c r="J107" i="2"/>
  <c r="AX107" i="2"/>
  <c r="AY107" i="2"/>
  <c r="AZ107" i="2"/>
  <c r="BA107" i="2"/>
  <c r="BD107" i="2"/>
  <c r="BE107" i="2"/>
  <c r="BF107" i="2"/>
  <c r="BC107" i="2" s="1"/>
  <c r="BG107" i="2"/>
  <c r="G108" i="2"/>
  <c r="H108" i="2" s="1"/>
  <c r="BM108" i="2" s="1"/>
  <c r="I108" i="2"/>
  <c r="J108" i="2"/>
  <c r="AX108" i="2"/>
  <c r="AY108" i="2"/>
  <c r="AZ108" i="2"/>
  <c r="BA108" i="2"/>
  <c r="BD108" i="2"/>
  <c r="BB108" i="2" s="1"/>
  <c r="BE108" i="2"/>
  <c r="BF108" i="2"/>
  <c r="BG108" i="2"/>
  <c r="G109" i="2"/>
  <c r="H109" i="2" s="1"/>
  <c r="I109" i="2"/>
  <c r="J109" i="2"/>
  <c r="AX109" i="2"/>
  <c r="AY109" i="2"/>
  <c r="AZ109" i="2"/>
  <c r="BA109" i="2"/>
  <c r="BD109" i="2"/>
  <c r="BE109" i="2"/>
  <c r="BF109" i="2"/>
  <c r="BG109" i="2"/>
  <c r="G110" i="2"/>
  <c r="H110" i="2" s="1"/>
  <c r="I110" i="2"/>
  <c r="J110" i="2"/>
  <c r="AX110" i="2"/>
  <c r="AY110" i="2"/>
  <c r="AZ110" i="2"/>
  <c r="BA110" i="2"/>
  <c r="BD110" i="2"/>
  <c r="BB110" i="2" s="1"/>
  <c r="BE110" i="2"/>
  <c r="BF110" i="2"/>
  <c r="BC110" i="2" s="1"/>
  <c r="BG110" i="2"/>
  <c r="G111" i="2"/>
  <c r="H111" i="2" s="1"/>
  <c r="I111" i="2"/>
  <c r="J111" i="2"/>
  <c r="AX111" i="2"/>
  <c r="AY111" i="2"/>
  <c r="AZ111" i="2"/>
  <c r="BA111" i="2"/>
  <c r="BD111" i="2"/>
  <c r="BB111" i="2" s="1"/>
  <c r="BE111" i="2"/>
  <c r="BF111" i="2"/>
  <c r="BG111" i="2"/>
  <c r="G112" i="2"/>
  <c r="H112" i="2" s="1"/>
  <c r="E112" i="2" s="1"/>
  <c r="I112" i="2"/>
  <c r="J112" i="2"/>
  <c r="AX112" i="2"/>
  <c r="AY112" i="2"/>
  <c r="AZ112" i="2"/>
  <c r="BA112" i="2"/>
  <c r="BD112" i="2"/>
  <c r="BE112" i="2"/>
  <c r="BF112" i="2"/>
  <c r="BC112" i="2" s="1"/>
  <c r="BG112" i="2"/>
  <c r="G113" i="2"/>
  <c r="H113" i="2" s="1"/>
  <c r="BM113" i="2" s="1"/>
  <c r="I113" i="2"/>
  <c r="J113" i="2"/>
  <c r="AX113" i="2"/>
  <c r="AY113" i="2"/>
  <c r="AZ113" i="2"/>
  <c r="BA113" i="2"/>
  <c r="BD113" i="2"/>
  <c r="BE113" i="2"/>
  <c r="BF113" i="2"/>
  <c r="BC113" i="2" s="1"/>
  <c r="BG113" i="2"/>
  <c r="G114" i="2"/>
  <c r="H114" i="2" s="1"/>
  <c r="BJ114" i="2" s="1"/>
  <c r="I114" i="2"/>
  <c r="J114" i="2"/>
  <c r="AX114" i="2"/>
  <c r="AY114" i="2"/>
  <c r="AZ114" i="2"/>
  <c r="BA114" i="2"/>
  <c r="BD114" i="2"/>
  <c r="BE114" i="2"/>
  <c r="BF114" i="2"/>
  <c r="BC114" i="2" s="1"/>
  <c r="BG114" i="2"/>
  <c r="G115" i="2"/>
  <c r="H115" i="2" s="1"/>
  <c r="I115" i="2"/>
  <c r="J115" i="2"/>
  <c r="AX115" i="2"/>
  <c r="AY115" i="2"/>
  <c r="AZ115" i="2"/>
  <c r="BA115" i="2"/>
  <c r="BD115" i="2"/>
  <c r="BB115" i="2" s="1"/>
  <c r="BE115" i="2"/>
  <c r="BF115" i="2"/>
  <c r="BG115" i="2"/>
  <c r="G116" i="2"/>
  <c r="H116" i="2" s="1"/>
  <c r="I116" i="2"/>
  <c r="J116" i="2"/>
  <c r="AX116" i="2"/>
  <c r="AY116" i="2"/>
  <c r="AZ116" i="2"/>
  <c r="BA116" i="2"/>
  <c r="BD116" i="2"/>
  <c r="BE116" i="2"/>
  <c r="BF116" i="2"/>
  <c r="BG116" i="2"/>
  <c r="G117" i="2"/>
  <c r="H117" i="2" s="1"/>
  <c r="BJ117" i="2" s="1"/>
  <c r="I117" i="2"/>
  <c r="J117" i="2"/>
  <c r="AX117" i="2"/>
  <c r="AY117" i="2"/>
  <c r="AZ117" i="2"/>
  <c r="BA117" i="2"/>
  <c r="BD117" i="2"/>
  <c r="BE117" i="2"/>
  <c r="BF117" i="2"/>
  <c r="BC117" i="2" s="1"/>
  <c r="BG117" i="2"/>
  <c r="G118" i="2"/>
  <c r="H118" i="2" s="1"/>
  <c r="BK118" i="2" s="1"/>
  <c r="I118" i="2"/>
  <c r="J118" i="2"/>
  <c r="AX118" i="2"/>
  <c r="AY118" i="2"/>
  <c r="AZ118" i="2"/>
  <c r="BA118" i="2"/>
  <c r="BD118" i="2"/>
  <c r="BB118" i="2" s="1"/>
  <c r="BE118" i="2"/>
  <c r="BF118" i="2"/>
  <c r="BC118" i="2" s="1"/>
  <c r="BG118" i="2"/>
  <c r="BJ118" i="2"/>
  <c r="BI118" i="2" s="1"/>
  <c r="BL118" i="2"/>
  <c r="BH118" i="2" s="1"/>
  <c r="BM118" i="2"/>
  <c r="G119" i="2"/>
  <c r="H119" i="2" s="1"/>
  <c r="I119" i="2"/>
  <c r="J119" i="2"/>
  <c r="AX119" i="2"/>
  <c r="AY119" i="2"/>
  <c r="AZ119" i="2"/>
  <c r="BA119" i="2"/>
  <c r="BD119" i="2"/>
  <c r="BE119" i="2"/>
  <c r="BF119" i="2"/>
  <c r="BG119" i="2"/>
  <c r="G120" i="2"/>
  <c r="H120" i="2" s="1"/>
  <c r="I120" i="2"/>
  <c r="J120" i="2"/>
  <c r="AX120" i="2"/>
  <c r="AY120" i="2"/>
  <c r="AZ120" i="2"/>
  <c r="BA120" i="2"/>
  <c r="BD120" i="2"/>
  <c r="BE120" i="2"/>
  <c r="BF120" i="2"/>
  <c r="BC120" i="2" s="1"/>
  <c r="BG120" i="2"/>
  <c r="G121" i="2"/>
  <c r="H121" i="2" s="1"/>
  <c r="I121" i="2"/>
  <c r="J121" i="2"/>
  <c r="AX121" i="2"/>
  <c r="AY121" i="2"/>
  <c r="AZ121" i="2"/>
  <c r="BA121" i="2"/>
  <c r="BD121" i="2"/>
  <c r="BB121" i="2" s="1"/>
  <c r="BE121" i="2"/>
  <c r="BF121" i="2"/>
  <c r="BG121" i="2"/>
  <c r="G122" i="2"/>
  <c r="H122" i="2" s="1"/>
  <c r="I122" i="2"/>
  <c r="J122" i="2"/>
  <c r="AX122" i="2"/>
  <c r="AY122" i="2"/>
  <c r="AZ122" i="2"/>
  <c r="BA122" i="2"/>
  <c r="BD122" i="2"/>
  <c r="BB122" i="2" s="1"/>
  <c r="BE122" i="2"/>
  <c r="BF122" i="2"/>
  <c r="BC122" i="2" s="1"/>
  <c r="BG122" i="2"/>
  <c r="G123" i="2"/>
  <c r="H123" i="2" s="1"/>
  <c r="I123" i="2"/>
  <c r="J123" i="2"/>
  <c r="AX123" i="2"/>
  <c r="AY123" i="2"/>
  <c r="AZ123" i="2"/>
  <c r="BA123" i="2"/>
  <c r="BD123" i="2"/>
  <c r="BB123" i="2" s="1"/>
  <c r="BE123" i="2"/>
  <c r="BF123" i="2"/>
  <c r="BC123" i="2" s="1"/>
  <c r="BG123" i="2"/>
  <c r="G124" i="2"/>
  <c r="H124" i="2" s="1"/>
  <c r="I124" i="2"/>
  <c r="J124" i="2"/>
  <c r="AX124" i="2"/>
  <c r="AY124" i="2"/>
  <c r="AZ124" i="2"/>
  <c r="BA124" i="2"/>
  <c r="BD124" i="2"/>
  <c r="BE124" i="2"/>
  <c r="BF124" i="2"/>
  <c r="BG124" i="2"/>
  <c r="G125" i="2"/>
  <c r="H125" i="2" s="1"/>
  <c r="I125" i="2"/>
  <c r="J125" i="2"/>
  <c r="AX125" i="2"/>
  <c r="AY125" i="2"/>
  <c r="AZ125" i="2"/>
  <c r="BA125" i="2"/>
  <c r="BD125" i="2"/>
  <c r="BE125" i="2"/>
  <c r="BF125" i="2"/>
  <c r="BC125" i="2" s="1"/>
  <c r="BG125" i="2"/>
  <c r="G126" i="2"/>
  <c r="H126" i="2" s="1"/>
  <c r="I126" i="2"/>
  <c r="J126" i="2"/>
  <c r="AX126" i="2"/>
  <c r="AY126" i="2"/>
  <c r="AZ126" i="2"/>
  <c r="BA126" i="2"/>
  <c r="BD126" i="2"/>
  <c r="BB126" i="2" s="1"/>
  <c r="BE126" i="2"/>
  <c r="BF126" i="2"/>
  <c r="BC126" i="2" s="1"/>
  <c r="BG126" i="2"/>
  <c r="E103" i="2" l="1"/>
  <c r="BM103" i="2"/>
  <c r="BL105" i="2"/>
  <c r="BH105" i="2" s="1"/>
  <c r="BJ77" i="2"/>
  <c r="BM96" i="2"/>
  <c r="BJ93" i="2"/>
  <c r="BL114" i="2"/>
  <c r="BH114" i="2" s="1"/>
  <c r="BK102" i="2"/>
  <c r="BL93" i="2"/>
  <c r="BH93" i="2" s="1"/>
  <c r="E124" i="2"/>
  <c r="BJ124" i="2"/>
  <c r="BM124" i="2"/>
  <c r="BK124" i="2"/>
  <c r="BL124" i="2"/>
  <c r="BH124" i="2" s="1"/>
  <c r="BJ92" i="2"/>
  <c r="BM92" i="2"/>
  <c r="E110" i="2"/>
  <c r="BK110" i="2"/>
  <c r="E104" i="2"/>
  <c r="BK104" i="2"/>
  <c r="BK121" i="2"/>
  <c r="BL121" i="2"/>
  <c r="BH121" i="2" s="1"/>
  <c r="E122" i="2"/>
  <c r="BM122" i="2"/>
  <c r="BL122" i="2"/>
  <c r="BH122" i="2" s="1"/>
  <c r="BJ122" i="2"/>
  <c r="BK122" i="2"/>
  <c r="BJ119" i="2"/>
  <c r="BK119" i="2"/>
  <c r="E109" i="2"/>
  <c r="BJ109" i="2"/>
  <c r="BM109" i="2"/>
  <c r="BJ98" i="2"/>
  <c r="BM98" i="2"/>
  <c r="BL80" i="2"/>
  <c r="BH80" i="2" s="1"/>
  <c r="E80" i="2"/>
  <c r="BJ80" i="2"/>
  <c r="BM80" i="2"/>
  <c r="BK80" i="2"/>
  <c r="BJ103" i="2"/>
  <c r="BK96" i="2"/>
  <c r="BM83" i="2"/>
  <c r="BC91" i="2"/>
  <c r="BC102" i="2"/>
  <c r="BC85" i="2"/>
  <c r="BB120" i="2"/>
  <c r="BB77" i="2"/>
  <c r="BC98" i="2"/>
  <c r="BB86" i="2"/>
  <c r="BJ86" i="2"/>
  <c r="BK86" i="2"/>
  <c r="E86" i="2"/>
  <c r="BL86" i="2"/>
  <c r="BH86" i="2" s="1"/>
  <c r="BM86" i="2"/>
  <c r="E89" i="2"/>
  <c r="BL89" i="2"/>
  <c r="BH89" i="2" s="1"/>
  <c r="BJ89" i="2"/>
  <c r="BM89" i="2"/>
  <c r="BK89" i="2"/>
  <c r="BJ125" i="2"/>
  <c r="BK125" i="2"/>
  <c r="E116" i="2"/>
  <c r="BK116" i="2"/>
  <c r="BM116" i="2"/>
  <c r="BJ116" i="2"/>
  <c r="BK106" i="2"/>
  <c r="BJ106" i="2"/>
  <c r="BL92" i="2"/>
  <c r="BH92" i="2" s="1"/>
  <c r="BC90" i="2"/>
  <c r="E121" i="2"/>
  <c r="BB117" i="2"/>
  <c r="BK112" i="2"/>
  <c r="BC111" i="2"/>
  <c r="BL108" i="2"/>
  <c r="BH108" i="2" s="1"/>
  <c r="BM102" i="2"/>
  <c r="BK101" i="2"/>
  <c r="E95" i="2"/>
  <c r="BI93" i="2"/>
  <c r="BJ83" i="2"/>
  <c r="BL77" i="2"/>
  <c r="BH77" i="2" s="1"/>
  <c r="BC119" i="2"/>
  <c r="BC108" i="2"/>
  <c r="E108" i="2"/>
  <c r="BM121" i="2"/>
  <c r="E118" i="2"/>
  <c r="BB114" i="2"/>
  <c r="BJ112" i="2"/>
  <c r="BB107" i="2"/>
  <c r="BL102" i="2"/>
  <c r="BH102" i="2" s="1"/>
  <c r="BC101" i="2"/>
  <c r="BB96" i="2"/>
  <c r="E93" i="2"/>
  <c r="BK77" i="2"/>
  <c r="BC106" i="2"/>
  <c r="BC97" i="2"/>
  <c r="BB93" i="2"/>
  <c r="BK92" i="2"/>
  <c r="E92" i="2"/>
  <c r="BC87" i="2"/>
  <c r="BL83" i="2"/>
  <c r="BH83" i="2" s="1"/>
  <c r="BB82" i="2"/>
  <c r="BB124" i="2"/>
  <c r="BC115" i="2"/>
  <c r="BB113" i="2"/>
  <c r="BM112" i="2"/>
  <c r="BB112" i="2"/>
  <c r="BC109" i="2"/>
  <c r="BC103" i="2"/>
  <c r="BB95" i="2"/>
  <c r="BB90" i="2"/>
  <c r="BK83" i="2"/>
  <c r="BM77" i="2"/>
  <c r="BL123" i="2"/>
  <c r="BH123" i="2" s="1"/>
  <c r="BM123" i="2"/>
  <c r="BJ123" i="2"/>
  <c r="BK123" i="2"/>
  <c r="E123" i="2"/>
  <c r="BJ111" i="2"/>
  <c r="BL111" i="2"/>
  <c r="BH111" i="2" s="1"/>
  <c r="BM111" i="2"/>
  <c r="BK111" i="2"/>
  <c r="E111" i="2"/>
  <c r="BL126" i="2"/>
  <c r="BH126" i="2" s="1"/>
  <c r="BM126" i="2"/>
  <c r="BJ126" i="2"/>
  <c r="BK126" i="2"/>
  <c r="E126" i="2"/>
  <c r="BB125" i="2"/>
  <c r="BM120" i="2"/>
  <c r="BJ120" i="2"/>
  <c r="E120" i="2"/>
  <c r="BK120" i="2"/>
  <c r="BL120" i="2"/>
  <c r="BH120" i="2" s="1"/>
  <c r="E125" i="2"/>
  <c r="BL125" i="2"/>
  <c r="BH125" i="2" s="1"/>
  <c r="BM125" i="2"/>
  <c r="BC124" i="2"/>
  <c r="BM119" i="2"/>
  <c r="BL117" i="2"/>
  <c r="BH117" i="2" s="1"/>
  <c r="BM117" i="2"/>
  <c r="E117" i="2"/>
  <c r="BK117" i="2"/>
  <c r="BI117" i="2" s="1"/>
  <c r="BJ121" i="2"/>
  <c r="BL119" i="2"/>
  <c r="BH119" i="2" s="1"/>
  <c r="BB119" i="2"/>
  <c r="E119" i="2"/>
  <c r="BC121" i="2"/>
  <c r="E115" i="2"/>
  <c r="BJ115" i="2"/>
  <c r="BK115" i="2"/>
  <c r="BM115" i="2"/>
  <c r="BL115" i="2"/>
  <c r="BH115" i="2" s="1"/>
  <c r="BL113" i="2"/>
  <c r="BH113" i="2" s="1"/>
  <c r="E113" i="2"/>
  <c r="BK113" i="2"/>
  <c r="BK114" i="2"/>
  <c r="BI114" i="2" s="1"/>
  <c r="E114" i="2"/>
  <c r="BL107" i="2"/>
  <c r="BH107" i="2" s="1"/>
  <c r="BM107" i="2"/>
  <c r="E107" i="2"/>
  <c r="BJ107" i="2"/>
  <c r="BI107" i="2" s="1"/>
  <c r="BJ105" i="2"/>
  <c r="BK105" i="2"/>
  <c r="BM105" i="2"/>
  <c r="BC116" i="2"/>
  <c r="BJ113" i="2"/>
  <c r="BJ99" i="2"/>
  <c r="BL99" i="2"/>
  <c r="BH99" i="2" s="1"/>
  <c r="BK99" i="2"/>
  <c r="BM99" i="2"/>
  <c r="E99" i="2"/>
  <c r="BM94" i="2"/>
  <c r="E94" i="2"/>
  <c r="BK94" i="2"/>
  <c r="BJ94" i="2"/>
  <c r="BL94" i="2"/>
  <c r="BH94" i="2" s="1"/>
  <c r="BL116" i="2"/>
  <c r="BH116" i="2" s="1"/>
  <c r="BB116" i="2"/>
  <c r="BM114" i="2"/>
  <c r="E106" i="2"/>
  <c r="BL106" i="2"/>
  <c r="BH106" i="2" s="1"/>
  <c r="BM106" i="2"/>
  <c r="BM81" i="2"/>
  <c r="E81" i="2"/>
  <c r="BJ81" i="2"/>
  <c r="BK81" i="2"/>
  <c r="BL81" i="2"/>
  <c r="BH81" i="2" s="1"/>
  <c r="BL110" i="2"/>
  <c r="BH110" i="2" s="1"/>
  <c r="BM110" i="2"/>
  <c r="BL104" i="2"/>
  <c r="BH104" i="2" s="1"/>
  <c r="BM104" i="2"/>
  <c r="BL101" i="2"/>
  <c r="BH101" i="2" s="1"/>
  <c r="E101" i="2"/>
  <c r="BJ101" i="2"/>
  <c r="E97" i="2"/>
  <c r="BJ97" i="2"/>
  <c r="BL112" i="2"/>
  <c r="BH112" i="2" s="1"/>
  <c r="BJ110" i="2"/>
  <c r="BI110" i="2" s="1"/>
  <c r="BB106" i="2"/>
  <c r="BJ104" i="2"/>
  <c r="BI104" i="2" s="1"/>
  <c r="BK97" i="2"/>
  <c r="E100" i="2"/>
  <c r="BJ100" i="2"/>
  <c r="BI100" i="2" s="1"/>
  <c r="BL100" i="2"/>
  <c r="BH100" i="2" s="1"/>
  <c r="BM100" i="2"/>
  <c r="BK88" i="2"/>
  <c r="BL88" i="2"/>
  <c r="BH88" i="2" s="1"/>
  <c r="E88" i="2"/>
  <c r="BJ88" i="2"/>
  <c r="BM88" i="2"/>
  <c r="BL109" i="2"/>
  <c r="BH109" i="2" s="1"/>
  <c r="BB109" i="2"/>
  <c r="BL103" i="2"/>
  <c r="BH103" i="2" s="1"/>
  <c r="BB103" i="2"/>
  <c r="BK109" i="2"/>
  <c r="BI109" i="2" s="1"/>
  <c r="BJ108" i="2"/>
  <c r="BK108" i="2"/>
  <c r="BK103" i="2"/>
  <c r="BM97" i="2"/>
  <c r="BB97" i="2"/>
  <c r="BC96" i="2"/>
  <c r="E87" i="2"/>
  <c r="BM87" i="2"/>
  <c r="BJ87" i="2"/>
  <c r="BK87" i="2"/>
  <c r="BL87" i="2"/>
  <c r="BH87" i="2" s="1"/>
  <c r="BK85" i="2"/>
  <c r="BL85" i="2"/>
  <c r="BH85" i="2" s="1"/>
  <c r="E85" i="2"/>
  <c r="BJ85" i="2"/>
  <c r="BL98" i="2"/>
  <c r="BH98" i="2" s="1"/>
  <c r="E98" i="2"/>
  <c r="BJ102" i="2"/>
  <c r="BI102" i="2" s="1"/>
  <c r="BB100" i="2"/>
  <c r="BK98" i="2"/>
  <c r="BB98" i="2"/>
  <c r="BJ96" i="2"/>
  <c r="BL96" i="2"/>
  <c r="BH96" i="2" s="1"/>
  <c r="BK95" i="2"/>
  <c r="BI95" i="2" s="1"/>
  <c r="BL95" i="2"/>
  <c r="BH95" i="2" s="1"/>
  <c r="BM95" i="2"/>
  <c r="BK91" i="2"/>
  <c r="BL91" i="2"/>
  <c r="BH91" i="2" s="1"/>
  <c r="E91" i="2"/>
  <c r="BJ91" i="2"/>
  <c r="BM91" i="2"/>
  <c r="BM90" i="2"/>
  <c r="E90" i="2"/>
  <c r="BJ90" i="2"/>
  <c r="BL90" i="2"/>
  <c r="BH90" i="2" s="1"/>
  <c r="BK90" i="2"/>
  <c r="BK82" i="2"/>
  <c r="BI82" i="2" s="1"/>
  <c r="BL82" i="2"/>
  <c r="BH82" i="2" s="1"/>
  <c r="E82" i="2"/>
  <c r="BM82" i="2"/>
  <c r="BB94" i="2"/>
  <c r="BC89" i="2"/>
  <c r="BB87" i="2"/>
  <c r="BK79" i="2"/>
  <c r="BL79" i="2"/>
  <c r="BH79" i="2" s="1"/>
  <c r="E79" i="2"/>
  <c r="BJ79" i="2"/>
  <c r="BM84" i="2"/>
  <c r="E84" i="2"/>
  <c r="BJ84" i="2"/>
  <c r="BI84" i="2" s="1"/>
  <c r="BC83" i="2"/>
  <c r="BB81" i="2"/>
  <c r="BL78" i="2"/>
  <c r="BH78" i="2" s="1"/>
  <c r="BM78" i="2"/>
  <c r="E78" i="2"/>
  <c r="BJ78" i="2"/>
  <c r="BI78" i="2" s="1"/>
  <c r="BC86" i="2"/>
  <c r="BL84" i="2"/>
  <c r="BH84" i="2" s="1"/>
  <c r="BB84" i="2"/>
  <c r="BC77" i="2"/>
  <c r="BI77" i="2" l="1"/>
  <c r="BI122" i="2"/>
  <c r="BI103" i="2"/>
  <c r="BI124" i="2"/>
  <c r="BI106" i="2"/>
  <c r="BI80" i="2"/>
  <c r="BI116" i="2"/>
  <c r="BI119" i="2"/>
  <c r="BI98" i="2"/>
  <c r="BI96" i="2"/>
  <c r="BI121" i="2"/>
  <c r="BI92" i="2"/>
  <c r="BI94" i="2"/>
  <c r="BI112" i="2"/>
  <c r="BI88" i="2"/>
  <c r="BI115" i="2"/>
  <c r="BI113" i="2"/>
  <c r="BI89" i="2"/>
  <c r="BI101" i="2"/>
  <c r="BI86" i="2"/>
  <c r="BI111" i="2"/>
  <c r="BI125" i="2"/>
  <c r="BI79" i="2"/>
  <c r="BI81" i="2"/>
  <c r="BI126" i="2"/>
  <c r="BI87" i="2"/>
  <c r="BI105" i="2"/>
  <c r="BI83" i="2"/>
  <c r="BI90" i="2"/>
  <c r="BI123" i="2"/>
  <c r="BI97" i="2"/>
  <c r="BI99" i="2"/>
  <c r="BI108" i="2"/>
  <c r="BI91" i="2"/>
  <c r="BI85" i="2"/>
  <c r="BI120" i="2"/>
  <c r="AZ28" i="2"/>
  <c r="AZ29" i="2"/>
  <c r="AZ30" i="2"/>
  <c r="AZ31" i="2"/>
  <c r="AZ32" i="2"/>
  <c r="AZ33" i="2"/>
  <c r="AZ34" i="2"/>
  <c r="AZ35" i="2"/>
  <c r="AZ36" i="2"/>
  <c r="AZ37" i="2"/>
  <c r="AZ38" i="2"/>
  <c r="AZ39" i="2"/>
  <c r="AZ40" i="2"/>
  <c r="AZ41" i="2"/>
  <c r="AZ42" i="2"/>
  <c r="AZ43" i="2"/>
  <c r="AZ44" i="2"/>
  <c r="AZ45" i="2"/>
  <c r="AZ46" i="2"/>
  <c r="AZ47" i="2"/>
  <c r="AZ48" i="2"/>
  <c r="AZ49" i="2"/>
  <c r="AZ50" i="2"/>
  <c r="AZ51" i="2"/>
  <c r="AZ52" i="2"/>
  <c r="AZ53" i="2"/>
  <c r="AZ54" i="2"/>
  <c r="AZ55" i="2"/>
  <c r="AZ56" i="2"/>
  <c r="AZ57" i="2"/>
  <c r="AZ58" i="2"/>
  <c r="AZ59" i="2"/>
  <c r="AZ60" i="2"/>
  <c r="AZ61" i="2"/>
  <c r="AZ62" i="2"/>
  <c r="AZ63" i="2"/>
  <c r="AZ64" i="2"/>
  <c r="AZ65" i="2"/>
  <c r="AZ66" i="2"/>
  <c r="AZ67" i="2"/>
  <c r="AZ68" i="2"/>
  <c r="AZ69" i="2"/>
  <c r="AZ70" i="2"/>
  <c r="AZ71" i="2"/>
  <c r="AZ72" i="2"/>
  <c r="AZ73" i="2"/>
  <c r="AZ74" i="2"/>
  <c r="AZ75" i="2"/>
  <c r="AZ76" i="2"/>
  <c r="AX28" i="2"/>
  <c r="AX29" i="2"/>
  <c r="AX30" i="2"/>
  <c r="AX31" i="2"/>
  <c r="AX32" i="2"/>
  <c r="AX33" i="2"/>
  <c r="AX34" i="2"/>
  <c r="AX35" i="2"/>
  <c r="AX36" i="2"/>
  <c r="AX37" i="2"/>
  <c r="AX38" i="2"/>
  <c r="AX39" i="2"/>
  <c r="AX40" i="2"/>
  <c r="AX41" i="2"/>
  <c r="AX42" i="2"/>
  <c r="AX43" i="2"/>
  <c r="AX44" i="2"/>
  <c r="AX45" i="2"/>
  <c r="AX46" i="2"/>
  <c r="AX47" i="2"/>
  <c r="AX48" i="2"/>
  <c r="AX49" i="2"/>
  <c r="AX50" i="2"/>
  <c r="AX51" i="2"/>
  <c r="AX52" i="2"/>
  <c r="AX53" i="2"/>
  <c r="AX54" i="2"/>
  <c r="AX55" i="2"/>
  <c r="AX56" i="2"/>
  <c r="AX57" i="2"/>
  <c r="AX58" i="2"/>
  <c r="AX59" i="2"/>
  <c r="AX60" i="2"/>
  <c r="AX61" i="2"/>
  <c r="AX62" i="2"/>
  <c r="AX63" i="2"/>
  <c r="AX64" i="2"/>
  <c r="AX65" i="2"/>
  <c r="AX66" i="2"/>
  <c r="AX67" i="2"/>
  <c r="AX68" i="2"/>
  <c r="AX69" i="2"/>
  <c r="AX70" i="2"/>
  <c r="AX71" i="2"/>
  <c r="AX72" i="2"/>
  <c r="AX73" i="2"/>
  <c r="AX74" i="2"/>
  <c r="AX75" i="2"/>
  <c r="AX76" i="2"/>
  <c r="AZ27" i="2"/>
  <c r="AX27" i="2"/>
  <c r="G28" i="2" l="1"/>
  <c r="H28" i="2" s="1"/>
  <c r="BK28" i="2" s="1"/>
  <c r="I28" i="2"/>
  <c r="J28" i="2"/>
  <c r="AY28" i="2"/>
  <c r="BA28" i="2"/>
  <c r="BD28" i="2"/>
  <c r="BE28" i="2"/>
  <c r="BF28" i="2"/>
  <c r="BG28" i="2"/>
  <c r="G29" i="2"/>
  <c r="H29" i="2" s="1"/>
  <c r="I29" i="2"/>
  <c r="J29" i="2"/>
  <c r="AY29" i="2"/>
  <c r="BA29" i="2"/>
  <c r="BD29" i="2"/>
  <c r="BE29" i="2"/>
  <c r="BF29" i="2"/>
  <c r="BG29" i="2"/>
  <c r="G30" i="2"/>
  <c r="H30" i="2" s="1"/>
  <c r="I30" i="2"/>
  <c r="J30" i="2"/>
  <c r="AY30" i="2"/>
  <c r="BA30" i="2"/>
  <c r="BD30" i="2"/>
  <c r="BE30" i="2"/>
  <c r="BF30" i="2"/>
  <c r="BG30" i="2"/>
  <c r="G31" i="2"/>
  <c r="H31" i="2" s="1"/>
  <c r="I31" i="2"/>
  <c r="J31" i="2"/>
  <c r="AY31" i="2"/>
  <c r="BA31" i="2"/>
  <c r="BD31" i="2"/>
  <c r="BE31" i="2"/>
  <c r="BF31" i="2"/>
  <c r="BG31" i="2"/>
  <c r="G32" i="2"/>
  <c r="H32" i="2" s="1"/>
  <c r="I32" i="2"/>
  <c r="J32" i="2"/>
  <c r="AY32" i="2"/>
  <c r="BA32" i="2"/>
  <c r="BD32" i="2"/>
  <c r="BE32" i="2"/>
  <c r="BF32" i="2"/>
  <c r="BG32" i="2"/>
  <c r="G33" i="2"/>
  <c r="H33" i="2" s="1"/>
  <c r="I33" i="2"/>
  <c r="J33" i="2"/>
  <c r="AY33" i="2"/>
  <c r="BA33" i="2"/>
  <c r="BD33" i="2"/>
  <c r="BE33" i="2"/>
  <c r="BF33" i="2"/>
  <c r="BG33" i="2"/>
  <c r="G34" i="2"/>
  <c r="H34" i="2" s="1"/>
  <c r="I34" i="2"/>
  <c r="J34" i="2"/>
  <c r="AY34" i="2"/>
  <c r="BA34" i="2"/>
  <c r="BD34" i="2"/>
  <c r="BE34" i="2"/>
  <c r="BF34" i="2"/>
  <c r="BG34" i="2"/>
  <c r="G35" i="2"/>
  <c r="H35" i="2"/>
  <c r="I35" i="2"/>
  <c r="J35" i="2"/>
  <c r="AY35" i="2"/>
  <c r="BA35" i="2"/>
  <c r="BD35" i="2"/>
  <c r="BE35" i="2"/>
  <c r="BF35" i="2"/>
  <c r="BG35" i="2"/>
  <c r="G36" i="2"/>
  <c r="H36" i="2" s="1"/>
  <c r="I36" i="2"/>
  <c r="J36" i="2"/>
  <c r="AY36" i="2"/>
  <c r="BA36" i="2"/>
  <c r="BD36" i="2"/>
  <c r="BE36" i="2"/>
  <c r="BF36" i="2"/>
  <c r="BG36" i="2"/>
  <c r="G37" i="2"/>
  <c r="H37" i="2" s="1"/>
  <c r="BM37" i="2" s="1"/>
  <c r="I37" i="2"/>
  <c r="J37" i="2"/>
  <c r="AY37" i="2"/>
  <c r="BA37" i="2"/>
  <c r="BD37" i="2"/>
  <c r="BE37" i="2"/>
  <c r="BF37" i="2"/>
  <c r="BG37" i="2"/>
  <c r="G38" i="2"/>
  <c r="H38" i="2" s="1"/>
  <c r="I38" i="2"/>
  <c r="J38" i="2"/>
  <c r="AY38" i="2"/>
  <c r="BA38" i="2"/>
  <c r="BD38" i="2"/>
  <c r="BE38" i="2"/>
  <c r="BF38" i="2"/>
  <c r="BG38" i="2"/>
  <c r="G39" i="2"/>
  <c r="H39" i="2" s="1"/>
  <c r="I39" i="2"/>
  <c r="J39" i="2"/>
  <c r="AY39" i="2"/>
  <c r="BA39" i="2"/>
  <c r="BD39" i="2"/>
  <c r="BE39" i="2"/>
  <c r="BF39" i="2"/>
  <c r="BG39" i="2"/>
  <c r="G40" i="2"/>
  <c r="H40" i="2" s="1"/>
  <c r="I40" i="2"/>
  <c r="J40" i="2"/>
  <c r="AY40" i="2"/>
  <c r="BA40" i="2"/>
  <c r="BD40" i="2"/>
  <c r="BE40" i="2"/>
  <c r="BF40" i="2"/>
  <c r="BG40" i="2"/>
  <c r="G41" i="2"/>
  <c r="H41" i="2" s="1"/>
  <c r="I41" i="2"/>
  <c r="J41" i="2"/>
  <c r="AY41" i="2"/>
  <c r="BA41" i="2"/>
  <c r="BD41" i="2"/>
  <c r="BE41" i="2"/>
  <c r="BF41" i="2"/>
  <c r="BG41" i="2"/>
  <c r="G42" i="2"/>
  <c r="H42" i="2" s="1"/>
  <c r="I42" i="2"/>
  <c r="J42" i="2"/>
  <c r="AY42" i="2"/>
  <c r="BA42" i="2"/>
  <c r="BD42" i="2"/>
  <c r="BE42" i="2"/>
  <c r="BF42" i="2"/>
  <c r="BG42" i="2"/>
  <c r="G43" i="2"/>
  <c r="H43" i="2" s="1"/>
  <c r="BM43" i="2" s="1"/>
  <c r="I43" i="2"/>
  <c r="J43" i="2"/>
  <c r="AY43" i="2"/>
  <c r="BA43" i="2"/>
  <c r="BD43" i="2"/>
  <c r="BE43" i="2"/>
  <c r="BF43" i="2"/>
  <c r="BG43" i="2"/>
  <c r="G44" i="2"/>
  <c r="H44" i="2" s="1"/>
  <c r="I44" i="2"/>
  <c r="J44" i="2"/>
  <c r="AY44" i="2"/>
  <c r="BA44" i="2"/>
  <c r="BD44" i="2"/>
  <c r="BE44" i="2"/>
  <c r="BF44" i="2"/>
  <c r="BG44" i="2"/>
  <c r="G45" i="2"/>
  <c r="H45" i="2" s="1"/>
  <c r="I45" i="2"/>
  <c r="J45" i="2"/>
  <c r="AY45" i="2"/>
  <c r="BA45" i="2"/>
  <c r="BD45" i="2"/>
  <c r="BE45" i="2"/>
  <c r="BF45" i="2"/>
  <c r="BG45" i="2"/>
  <c r="G46" i="2"/>
  <c r="H46" i="2" s="1"/>
  <c r="I46" i="2"/>
  <c r="J46" i="2"/>
  <c r="AY46" i="2"/>
  <c r="BA46" i="2"/>
  <c r="BD46" i="2"/>
  <c r="BE46" i="2"/>
  <c r="BF46" i="2"/>
  <c r="BG46" i="2"/>
  <c r="G47" i="2"/>
  <c r="H47" i="2" s="1"/>
  <c r="I47" i="2"/>
  <c r="J47" i="2"/>
  <c r="AY47" i="2"/>
  <c r="BA47" i="2"/>
  <c r="BD47" i="2"/>
  <c r="BE47" i="2"/>
  <c r="BF47" i="2"/>
  <c r="BG47" i="2"/>
  <c r="G48" i="2"/>
  <c r="H48" i="2" s="1"/>
  <c r="I48" i="2"/>
  <c r="J48" i="2"/>
  <c r="AY48" i="2"/>
  <c r="BA48" i="2"/>
  <c r="BD48" i="2"/>
  <c r="BE48" i="2"/>
  <c r="BF48" i="2"/>
  <c r="BG48" i="2"/>
  <c r="G49" i="2"/>
  <c r="H49" i="2" s="1"/>
  <c r="I49" i="2"/>
  <c r="J49" i="2"/>
  <c r="AY49" i="2"/>
  <c r="BA49" i="2"/>
  <c r="BD49" i="2"/>
  <c r="BE49" i="2"/>
  <c r="BF49" i="2"/>
  <c r="BG49" i="2"/>
  <c r="G50" i="2"/>
  <c r="H50" i="2" s="1"/>
  <c r="I50" i="2"/>
  <c r="J50" i="2"/>
  <c r="AY50" i="2"/>
  <c r="BA50" i="2"/>
  <c r="BD50" i="2"/>
  <c r="BE50" i="2"/>
  <c r="BF50" i="2"/>
  <c r="BG50" i="2"/>
  <c r="G51" i="2"/>
  <c r="H51" i="2" s="1"/>
  <c r="I51" i="2"/>
  <c r="J51" i="2"/>
  <c r="AY51" i="2"/>
  <c r="BA51" i="2"/>
  <c r="BD51" i="2"/>
  <c r="BE51" i="2"/>
  <c r="BF51" i="2"/>
  <c r="BG51" i="2"/>
  <c r="G52" i="2"/>
  <c r="H52" i="2" s="1"/>
  <c r="I52" i="2"/>
  <c r="J52" i="2"/>
  <c r="AY52" i="2"/>
  <c r="BA52" i="2"/>
  <c r="BD52" i="2"/>
  <c r="BE52" i="2"/>
  <c r="BF52" i="2"/>
  <c r="BG52" i="2"/>
  <c r="G53" i="2"/>
  <c r="H53" i="2" s="1"/>
  <c r="I53" i="2"/>
  <c r="J53" i="2"/>
  <c r="AY53" i="2"/>
  <c r="BA53" i="2"/>
  <c r="BD53" i="2"/>
  <c r="BE53" i="2"/>
  <c r="BF53" i="2"/>
  <c r="BG53" i="2"/>
  <c r="G54" i="2"/>
  <c r="H54" i="2" s="1"/>
  <c r="I54" i="2"/>
  <c r="J54" i="2"/>
  <c r="AY54" i="2"/>
  <c r="BA54" i="2"/>
  <c r="BD54" i="2"/>
  <c r="BE54" i="2"/>
  <c r="BF54" i="2"/>
  <c r="BG54" i="2"/>
  <c r="G55" i="2"/>
  <c r="H55" i="2" s="1"/>
  <c r="I55" i="2"/>
  <c r="J55" i="2"/>
  <c r="AY55" i="2"/>
  <c r="BA55" i="2"/>
  <c r="BD55" i="2"/>
  <c r="BE55" i="2"/>
  <c r="BF55" i="2"/>
  <c r="BG55" i="2"/>
  <c r="G56" i="2"/>
  <c r="H56" i="2" s="1"/>
  <c r="I56" i="2"/>
  <c r="J56" i="2"/>
  <c r="AY56" i="2"/>
  <c r="BA56" i="2"/>
  <c r="BD56" i="2"/>
  <c r="BE56" i="2"/>
  <c r="BF56" i="2"/>
  <c r="BG56" i="2"/>
  <c r="G57" i="2"/>
  <c r="H57" i="2" s="1"/>
  <c r="BM57" i="2" s="1"/>
  <c r="I57" i="2"/>
  <c r="J57" i="2"/>
  <c r="AY57" i="2"/>
  <c r="BA57" i="2"/>
  <c r="BD57" i="2"/>
  <c r="BE57" i="2"/>
  <c r="BF57" i="2"/>
  <c r="BG57" i="2"/>
  <c r="G58" i="2"/>
  <c r="H58" i="2" s="1"/>
  <c r="BM58" i="2" s="1"/>
  <c r="I58" i="2"/>
  <c r="J58" i="2"/>
  <c r="AY58" i="2"/>
  <c r="BA58" i="2"/>
  <c r="BD58" i="2"/>
  <c r="BE58" i="2"/>
  <c r="BF58" i="2"/>
  <c r="BG58" i="2"/>
  <c r="G59" i="2"/>
  <c r="H59" i="2" s="1"/>
  <c r="BM59" i="2" s="1"/>
  <c r="I59" i="2"/>
  <c r="J59" i="2"/>
  <c r="AY59" i="2"/>
  <c r="BA59" i="2"/>
  <c r="BD59" i="2"/>
  <c r="BE59" i="2"/>
  <c r="BF59" i="2"/>
  <c r="BG59" i="2"/>
  <c r="G60" i="2"/>
  <c r="H60" i="2" s="1"/>
  <c r="I60" i="2"/>
  <c r="J60" i="2"/>
  <c r="AY60" i="2"/>
  <c r="BA60" i="2"/>
  <c r="BD60" i="2"/>
  <c r="BE60" i="2"/>
  <c r="BF60" i="2"/>
  <c r="BG60" i="2"/>
  <c r="G61" i="2"/>
  <c r="H61" i="2" s="1"/>
  <c r="BK61" i="2" s="1"/>
  <c r="I61" i="2"/>
  <c r="J61" i="2"/>
  <c r="AY61" i="2"/>
  <c r="BA61" i="2"/>
  <c r="BD61" i="2"/>
  <c r="BE61" i="2"/>
  <c r="BF61" i="2"/>
  <c r="BG61" i="2"/>
  <c r="G62" i="2"/>
  <c r="H62" i="2" s="1"/>
  <c r="BM62" i="2" s="1"/>
  <c r="I62" i="2"/>
  <c r="J62" i="2"/>
  <c r="AY62" i="2"/>
  <c r="BA62" i="2"/>
  <c r="BD62" i="2"/>
  <c r="BE62" i="2"/>
  <c r="BF62" i="2"/>
  <c r="BG62" i="2"/>
  <c r="G63" i="2"/>
  <c r="H63" i="2" s="1"/>
  <c r="BM63" i="2" s="1"/>
  <c r="I63" i="2"/>
  <c r="J63" i="2"/>
  <c r="AY63" i="2"/>
  <c r="BA63" i="2"/>
  <c r="BD63" i="2"/>
  <c r="BE63" i="2"/>
  <c r="BF63" i="2"/>
  <c r="BG63" i="2"/>
  <c r="G64" i="2"/>
  <c r="H64" i="2" s="1"/>
  <c r="BK64" i="2" s="1"/>
  <c r="I64" i="2"/>
  <c r="J64" i="2"/>
  <c r="AY64" i="2"/>
  <c r="BA64" i="2"/>
  <c r="BD64" i="2"/>
  <c r="BE64" i="2"/>
  <c r="BF64" i="2"/>
  <c r="BG64" i="2"/>
  <c r="G65" i="2"/>
  <c r="H65" i="2" s="1"/>
  <c r="BK65" i="2" s="1"/>
  <c r="I65" i="2"/>
  <c r="J65" i="2"/>
  <c r="AY65" i="2"/>
  <c r="BA65" i="2"/>
  <c r="BD65" i="2"/>
  <c r="BE65" i="2"/>
  <c r="BF65" i="2"/>
  <c r="BG65" i="2"/>
  <c r="G66" i="2"/>
  <c r="H66" i="2" s="1"/>
  <c r="BK66" i="2" s="1"/>
  <c r="I66" i="2"/>
  <c r="J66" i="2"/>
  <c r="AY66" i="2"/>
  <c r="BA66" i="2"/>
  <c r="BD66" i="2"/>
  <c r="BE66" i="2"/>
  <c r="BF66" i="2"/>
  <c r="BG66" i="2"/>
  <c r="G67" i="2"/>
  <c r="H67" i="2" s="1"/>
  <c r="I67" i="2"/>
  <c r="J67" i="2"/>
  <c r="AY67" i="2"/>
  <c r="BA67" i="2"/>
  <c r="BD67" i="2"/>
  <c r="BE67" i="2"/>
  <c r="BF67" i="2"/>
  <c r="BG67" i="2"/>
  <c r="G68" i="2"/>
  <c r="H68" i="2" s="1"/>
  <c r="BM68" i="2" s="1"/>
  <c r="I68" i="2"/>
  <c r="J68" i="2"/>
  <c r="AY68" i="2"/>
  <c r="BA68" i="2"/>
  <c r="BD68" i="2"/>
  <c r="BE68" i="2"/>
  <c r="BF68" i="2"/>
  <c r="BG68" i="2"/>
  <c r="G69" i="2"/>
  <c r="H69" i="2" s="1"/>
  <c r="BK69" i="2" s="1"/>
  <c r="I69" i="2"/>
  <c r="J69" i="2"/>
  <c r="AY69" i="2"/>
  <c r="BA69" i="2"/>
  <c r="BD69" i="2"/>
  <c r="BE69" i="2"/>
  <c r="BF69" i="2"/>
  <c r="BG69" i="2"/>
  <c r="G70" i="2"/>
  <c r="H70" i="2" s="1"/>
  <c r="I70" i="2"/>
  <c r="J70" i="2"/>
  <c r="AY70" i="2"/>
  <c r="BA70" i="2"/>
  <c r="BD70" i="2"/>
  <c r="BE70" i="2"/>
  <c r="BF70" i="2"/>
  <c r="BG70" i="2"/>
  <c r="G71" i="2"/>
  <c r="H71" i="2" s="1"/>
  <c r="BM71" i="2" s="1"/>
  <c r="I71" i="2"/>
  <c r="J71" i="2"/>
  <c r="AY71" i="2"/>
  <c r="BA71" i="2"/>
  <c r="BD71" i="2"/>
  <c r="BE71" i="2"/>
  <c r="BF71" i="2"/>
  <c r="BG71" i="2"/>
  <c r="G72" i="2"/>
  <c r="H72" i="2" s="1"/>
  <c r="I72" i="2"/>
  <c r="J72" i="2"/>
  <c r="AY72" i="2"/>
  <c r="BA72" i="2"/>
  <c r="BD72" i="2"/>
  <c r="BE72" i="2"/>
  <c r="BF72" i="2"/>
  <c r="BG72" i="2"/>
  <c r="G73" i="2"/>
  <c r="H73" i="2" s="1"/>
  <c r="BK73" i="2" s="1"/>
  <c r="I73" i="2"/>
  <c r="J73" i="2"/>
  <c r="AY73" i="2"/>
  <c r="BA73" i="2"/>
  <c r="BD73" i="2"/>
  <c r="BE73" i="2"/>
  <c r="BF73" i="2"/>
  <c r="BG73" i="2"/>
  <c r="G74" i="2"/>
  <c r="H74" i="2" s="1"/>
  <c r="BM74" i="2" s="1"/>
  <c r="I74" i="2"/>
  <c r="J74" i="2"/>
  <c r="AY74" i="2"/>
  <c r="BA74" i="2"/>
  <c r="BD74" i="2"/>
  <c r="BE74" i="2"/>
  <c r="BF74" i="2"/>
  <c r="BG74" i="2"/>
  <c r="G75" i="2"/>
  <c r="H75" i="2" s="1"/>
  <c r="I75" i="2"/>
  <c r="J75" i="2"/>
  <c r="AY75" i="2"/>
  <c r="BA75" i="2"/>
  <c r="BD75" i="2"/>
  <c r="BE75" i="2"/>
  <c r="BF75" i="2"/>
  <c r="BG75" i="2"/>
  <c r="G76" i="2"/>
  <c r="H76" i="2" s="1"/>
  <c r="I76" i="2"/>
  <c r="J76" i="2"/>
  <c r="AY76" i="2"/>
  <c r="BA76" i="2"/>
  <c r="BD76" i="2"/>
  <c r="BE76" i="2"/>
  <c r="BF76" i="2"/>
  <c r="BG76" i="2"/>
  <c r="BB28" i="2" l="1"/>
  <c r="BC59" i="2"/>
  <c r="BC74" i="2"/>
  <c r="BC60" i="2"/>
  <c r="BB59" i="2"/>
  <c r="BC58" i="2"/>
  <c r="BB50" i="2"/>
  <c r="BC46" i="2"/>
  <c r="BC61" i="2"/>
  <c r="BC42" i="2"/>
  <c r="BB36" i="2"/>
  <c r="BB58" i="2"/>
  <c r="BC52" i="2"/>
  <c r="BB49" i="2"/>
  <c r="BC45" i="2"/>
  <c r="BB44" i="2"/>
  <c r="BC54" i="2"/>
  <c r="BB51" i="2"/>
  <c r="BC47" i="2"/>
  <c r="BB46" i="2"/>
  <c r="BB31" i="2"/>
  <c r="BB29" i="2"/>
  <c r="BC51" i="2"/>
  <c r="BC44" i="2"/>
  <c r="BB65" i="2"/>
  <c r="BC49" i="2"/>
  <c r="BB71" i="2"/>
  <c r="BC75" i="2"/>
  <c r="BC64" i="2"/>
  <c r="BC62" i="2"/>
  <c r="BC55" i="2"/>
  <c r="BC50" i="2"/>
  <c r="BC48" i="2"/>
  <c r="BC43" i="2"/>
  <c r="BB42" i="2"/>
  <c r="BC40" i="2"/>
  <c r="BB39" i="2"/>
  <c r="BC35" i="2"/>
  <c r="BB52" i="2"/>
  <c r="BB48" i="2"/>
  <c r="BC38" i="2"/>
  <c r="BC71" i="2"/>
  <c r="BC72" i="2"/>
  <c r="BC70" i="2"/>
  <c r="BB55" i="2"/>
  <c r="BC53" i="2"/>
  <c r="BB41" i="2"/>
  <c r="BB38" i="2"/>
  <c r="BC37" i="2"/>
  <c r="BB33" i="2"/>
  <c r="BC68" i="2"/>
  <c r="BB37" i="2"/>
  <c r="BB61" i="2"/>
  <c r="BC57" i="2"/>
  <c r="BB56" i="2"/>
  <c r="BB34" i="2"/>
  <c r="BC76" i="2"/>
  <c r="BC69" i="2"/>
  <c r="BB68" i="2"/>
  <c r="BC63" i="2"/>
  <c r="BB54" i="2"/>
  <c r="BB43" i="2"/>
  <c r="BC41" i="2"/>
  <c r="BB35" i="2"/>
  <c r="BB32" i="2"/>
  <c r="BB30" i="2"/>
  <c r="BK42" i="2"/>
  <c r="BM42" i="2"/>
  <c r="BM41" i="2"/>
  <c r="BK41" i="2"/>
  <c r="BK36" i="2"/>
  <c r="BM36" i="2"/>
  <c r="BM73" i="2"/>
  <c r="BC73" i="2"/>
  <c r="BC67" i="2"/>
  <c r="BC66" i="2"/>
  <c r="BC65" i="2"/>
  <c r="BK59" i="2"/>
  <c r="BC56" i="2"/>
  <c r="BC32" i="2"/>
  <c r="BM64" i="2"/>
  <c r="BK71" i="2"/>
  <c r="BK51" i="2"/>
  <c r="BM46" i="2"/>
  <c r="BK46" i="2"/>
  <c r="BK52" i="2"/>
  <c r="BM76" i="2"/>
  <c r="BK76" i="2"/>
  <c r="BK67" i="2"/>
  <c r="BM66" i="2"/>
  <c r="BM70" i="2"/>
  <c r="BK68" i="2"/>
  <c r="BM67" i="2"/>
  <c r="BK62" i="2"/>
  <c r="BK58" i="2"/>
  <c r="BB45" i="2"/>
  <c r="BC39" i="2"/>
  <c r="BC36" i="2"/>
  <c r="BK35" i="2"/>
  <c r="BM34" i="2"/>
  <c r="BC33" i="2"/>
  <c r="BC28" i="2"/>
  <c r="BK32" i="2"/>
  <c r="BM32" i="2"/>
  <c r="BC34" i="2"/>
  <c r="BC30" i="2"/>
  <c r="BM35" i="2"/>
  <c r="BK34" i="2"/>
  <c r="BK31" i="2"/>
  <c r="BC31" i="2"/>
  <c r="BM31" i="2"/>
  <c r="BK29" i="2"/>
  <c r="BC29" i="2"/>
  <c r="BM28" i="2"/>
  <c r="BM29" i="2"/>
  <c r="BK72" i="2"/>
  <c r="BM72" i="2"/>
  <c r="BK75" i="2"/>
  <c r="BM75" i="2"/>
  <c r="BK60" i="2"/>
  <c r="BM60" i="2"/>
  <c r="BB67" i="2"/>
  <c r="BM55" i="2"/>
  <c r="BK55" i="2"/>
  <c r="BK74" i="2"/>
  <c r="BB74" i="2"/>
  <c r="BK70" i="2"/>
  <c r="BM69" i="2"/>
  <c r="BM61" i="2"/>
  <c r="BK63" i="2"/>
  <c r="BB70" i="2"/>
  <c r="BB73" i="2"/>
  <c r="BM54" i="2"/>
  <c r="BK54" i="2"/>
  <c r="BM53" i="2"/>
  <c r="BK53" i="2"/>
  <c r="BB76" i="2"/>
  <c r="BM65" i="2"/>
  <c r="BK57" i="2"/>
  <c r="BM52" i="2"/>
  <c r="BM50" i="2"/>
  <c r="BM49" i="2"/>
  <c r="BM48" i="2"/>
  <c r="BM47" i="2"/>
  <c r="BK39" i="2"/>
  <c r="BM39" i="2"/>
  <c r="BB75" i="2"/>
  <c r="BB72" i="2"/>
  <c r="BB69" i="2"/>
  <c r="BB64" i="2"/>
  <c r="BB47" i="2"/>
  <c r="BM56" i="2"/>
  <c r="BK48" i="2"/>
  <c r="BM40" i="2"/>
  <c r="BK40" i="2"/>
  <c r="BK33" i="2"/>
  <c r="BM33" i="2"/>
  <c r="BK56" i="2"/>
  <c r="BK50" i="2"/>
  <c r="BK49" i="2"/>
  <c r="BK47" i="2"/>
  <c r="BM45" i="2"/>
  <c r="BK45" i="2"/>
  <c r="BB62" i="2"/>
  <c r="BB66" i="2"/>
  <c r="BB63" i="2"/>
  <c r="BB60" i="2"/>
  <c r="BB57" i="2"/>
  <c r="BB53" i="2"/>
  <c r="BM51" i="2"/>
  <c r="BM44" i="2"/>
  <c r="BK44" i="2"/>
  <c r="BB40" i="2"/>
  <c r="BK43" i="2"/>
  <c r="BK38" i="2"/>
  <c r="BK30" i="2"/>
  <c r="BM30" i="2"/>
  <c r="BM38" i="2"/>
  <c r="BK37" i="2"/>
  <c r="BE27" i="2"/>
  <c r="BF27" i="2"/>
  <c r="BD27" i="2"/>
  <c r="BA27" i="2"/>
  <c r="AY27" i="2"/>
  <c r="BG27" i="2" l="1"/>
  <c r="BB27" i="2" l="1"/>
  <c r="G31" i="3"/>
  <c r="F14" i="2" l="1"/>
  <c r="G31" i="5"/>
  <c r="B14" i="5" s="1"/>
  <c r="C14" i="5" s="1"/>
  <c r="G30" i="5"/>
  <c r="H30" i="5" s="1"/>
  <c r="G29" i="5"/>
  <c r="H29" i="5" s="1"/>
  <c r="B11" i="5"/>
  <c r="C11" i="5" s="1"/>
  <c r="B15" i="5"/>
  <c r="K11" i="5"/>
  <c r="K17" i="5" s="1"/>
  <c r="J11" i="5"/>
  <c r="J17" i="5" s="1"/>
  <c r="I11" i="5"/>
  <c r="I17" i="5" s="1"/>
  <c r="H11" i="5"/>
  <c r="H17" i="5" s="1"/>
  <c r="B7" i="5"/>
  <c r="B8" i="5" s="1"/>
  <c r="I27" i="2"/>
  <c r="G27" i="2"/>
  <c r="H27" i="2" s="1"/>
  <c r="K92" i="2" l="1"/>
  <c r="K108" i="2"/>
  <c r="K124" i="2"/>
  <c r="K85" i="2"/>
  <c r="K86" i="2"/>
  <c r="K88" i="2"/>
  <c r="K89" i="2"/>
  <c r="K91" i="2"/>
  <c r="K111" i="2"/>
  <c r="K80" i="2"/>
  <c r="K105" i="2"/>
  <c r="K116" i="2"/>
  <c r="K82" i="2"/>
  <c r="K118" i="2"/>
  <c r="K122" i="2"/>
  <c r="K96" i="2"/>
  <c r="K95" i="2"/>
  <c r="K115" i="2"/>
  <c r="K106" i="2"/>
  <c r="K77" i="2"/>
  <c r="K84" i="2"/>
  <c r="K101" i="2"/>
  <c r="K100" i="2"/>
  <c r="K113" i="2"/>
  <c r="K125" i="2"/>
  <c r="K112" i="2"/>
  <c r="K79" i="2"/>
  <c r="K87" i="2"/>
  <c r="K114" i="2"/>
  <c r="K90" i="2"/>
  <c r="K126" i="2"/>
  <c r="K109" i="2"/>
  <c r="K107" i="2"/>
  <c r="K98" i="2"/>
  <c r="K83" i="2"/>
  <c r="K103" i="2"/>
  <c r="K102" i="2"/>
  <c r="K97" i="2"/>
  <c r="K110" i="2"/>
  <c r="K119" i="2"/>
  <c r="K99" i="2"/>
  <c r="K117" i="2"/>
  <c r="K123" i="2"/>
  <c r="K81" i="2"/>
  <c r="K94" i="2"/>
  <c r="K121" i="2"/>
  <c r="K120" i="2"/>
  <c r="K78" i="2"/>
  <c r="K104" i="2"/>
  <c r="K93" i="2"/>
  <c r="BJ34" i="2"/>
  <c r="BI34" i="2" s="1"/>
  <c r="BL68" i="2"/>
  <c r="BH68" i="2" s="1"/>
  <c r="BL41" i="2"/>
  <c r="BH41" i="2" s="1"/>
  <c r="BJ42" i="2"/>
  <c r="BI42" i="2" s="1"/>
  <c r="BL65" i="2"/>
  <c r="BH65" i="2" s="1"/>
  <c r="BL67" i="2"/>
  <c r="BH67" i="2" s="1"/>
  <c r="BL42" i="2"/>
  <c r="BH42" i="2" s="1"/>
  <c r="BL56" i="2"/>
  <c r="BH56" i="2" s="1"/>
  <c r="BJ73" i="2"/>
  <c r="BI73" i="2" s="1"/>
  <c r="BJ62" i="2"/>
  <c r="BI62" i="2" s="1"/>
  <c r="BL71" i="2"/>
  <c r="BH71" i="2" s="1"/>
  <c r="BJ68" i="2"/>
  <c r="BI68" i="2" s="1"/>
  <c r="BJ58" i="2"/>
  <c r="BI58" i="2" s="1"/>
  <c r="BL70" i="2"/>
  <c r="BH70" i="2" s="1"/>
  <c r="BJ43" i="2"/>
  <c r="BI43" i="2" s="1"/>
  <c r="BL74" i="2"/>
  <c r="BH74" i="2" s="1"/>
  <c r="BL60" i="2"/>
  <c r="BH60" i="2" s="1"/>
  <c r="BL69" i="2"/>
  <c r="BH69" i="2" s="1"/>
  <c r="BL50" i="2"/>
  <c r="BH50" i="2" s="1"/>
  <c r="BJ51" i="2"/>
  <c r="BI51" i="2" s="1"/>
  <c r="BJ44" i="2"/>
  <c r="BI44" i="2" s="1"/>
  <c r="BJ71" i="2"/>
  <c r="BI71" i="2" s="1"/>
  <c r="BL72" i="2"/>
  <c r="BH72" i="2" s="1"/>
  <c r="BJ64" i="2"/>
  <c r="BI64" i="2" s="1"/>
  <c r="BJ65" i="2"/>
  <c r="BI65" i="2" s="1"/>
  <c r="BJ39" i="2"/>
  <c r="BI39" i="2" s="1"/>
  <c r="BL59" i="2"/>
  <c r="BH59" i="2" s="1"/>
  <c r="BL40" i="2"/>
  <c r="BH40" i="2" s="1"/>
  <c r="BJ59" i="2"/>
  <c r="BI59" i="2" s="1"/>
  <c r="BJ70" i="2"/>
  <c r="BI70" i="2" s="1"/>
  <c r="BL62" i="2"/>
  <c r="BH62" i="2" s="1"/>
  <c r="BJ75" i="2"/>
  <c r="BI75" i="2" s="1"/>
  <c r="BL55" i="2"/>
  <c r="BH55" i="2" s="1"/>
  <c r="BJ63" i="2"/>
  <c r="BI63" i="2" s="1"/>
  <c r="BJ74" i="2"/>
  <c r="BI74" i="2" s="1"/>
  <c r="BL64" i="2"/>
  <c r="BH64" i="2" s="1"/>
  <c r="BL49" i="2"/>
  <c r="BH49" i="2" s="1"/>
  <c r="BL47" i="2"/>
  <c r="BH47" i="2" s="1"/>
  <c r="BL33" i="2"/>
  <c r="BH33" i="2" s="1"/>
  <c r="BL37" i="2"/>
  <c r="BH37" i="2" s="1"/>
  <c r="BL35" i="2"/>
  <c r="BH35" i="2" s="1"/>
  <c r="BL34" i="2"/>
  <c r="BH34" i="2" s="1"/>
  <c r="BJ41" i="2"/>
  <c r="BI41" i="2" s="1"/>
  <c r="BJ69" i="2"/>
  <c r="BI69" i="2" s="1"/>
  <c r="BJ35" i="2"/>
  <c r="BI35" i="2" s="1"/>
  <c r="BJ72" i="2"/>
  <c r="BI72" i="2" s="1"/>
  <c r="BL75" i="2"/>
  <c r="BH75" i="2" s="1"/>
  <c r="BL63" i="2"/>
  <c r="BH63" i="2" s="1"/>
  <c r="BJ53" i="2"/>
  <c r="BI53" i="2" s="1"/>
  <c r="BJ49" i="2"/>
  <c r="BI49" i="2" s="1"/>
  <c r="BJ47" i="2"/>
  <c r="BI47" i="2" s="1"/>
  <c r="BJ33" i="2"/>
  <c r="BI33" i="2" s="1"/>
  <c r="BJ45" i="2"/>
  <c r="BI45" i="2" s="1"/>
  <c r="BJ50" i="2"/>
  <c r="BI50" i="2" s="1"/>
  <c r="BL38" i="2"/>
  <c r="BH38" i="2" s="1"/>
  <c r="BJ46" i="2"/>
  <c r="BI46" i="2" s="1"/>
  <c r="BJ37" i="2"/>
  <c r="BI37" i="2" s="1"/>
  <c r="BL36" i="2"/>
  <c r="BH36" i="2" s="1"/>
  <c r="BL51" i="2"/>
  <c r="BH51" i="2" s="1"/>
  <c r="BJ52" i="2"/>
  <c r="BI52" i="2" s="1"/>
  <c r="BJ55" i="2"/>
  <c r="BI55" i="2" s="1"/>
  <c r="BJ76" i="2"/>
  <c r="BI76" i="2" s="1"/>
  <c r="BL61" i="2"/>
  <c r="BH61" i="2" s="1"/>
  <c r="BJ54" i="2"/>
  <c r="BI54" i="2" s="1"/>
  <c r="BL53" i="2"/>
  <c r="BH53" i="2" s="1"/>
  <c r="BL66" i="2"/>
  <c r="BH66" i="2" s="1"/>
  <c r="BL52" i="2"/>
  <c r="BH52" i="2" s="1"/>
  <c r="BL39" i="2"/>
  <c r="BH39" i="2" s="1"/>
  <c r="BL44" i="2"/>
  <c r="BH44" i="2" s="1"/>
  <c r="BL43" i="2"/>
  <c r="BH43" i="2" s="1"/>
  <c r="BL46" i="2"/>
  <c r="BH46" i="2" s="1"/>
  <c r="BJ38" i="2"/>
  <c r="BI38" i="2" s="1"/>
  <c r="BL58" i="2"/>
  <c r="BH58" i="2" s="1"/>
  <c r="BL76" i="2"/>
  <c r="BH76" i="2" s="1"/>
  <c r="BJ36" i="2"/>
  <c r="BI36" i="2" s="1"/>
  <c r="BL73" i="2"/>
  <c r="BH73" i="2" s="1"/>
  <c r="BL32" i="2"/>
  <c r="BH32" i="2" s="1"/>
  <c r="BJ60" i="2"/>
  <c r="BI60" i="2" s="1"/>
  <c r="BJ57" i="2"/>
  <c r="BI57" i="2" s="1"/>
  <c r="BJ48" i="2"/>
  <c r="BI48" i="2" s="1"/>
  <c r="BJ56" i="2"/>
  <c r="BI56" i="2" s="1"/>
  <c r="BJ40" i="2"/>
  <c r="BI40" i="2" s="1"/>
  <c r="BL45" i="2"/>
  <c r="BH45" i="2" s="1"/>
  <c r="BJ67" i="2"/>
  <c r="BI67" i="2" s="1"/>
  <c r="BJ66" i="2"/>
  <c r="BI66" i="2" s="1"/>
  <c r="BJ32" i="2"/>
  <c r="BI32" i="2" s="1"/>
  <c r="BJ61" i="2"/>
  <c r="BI61" i="2" s="1"/>
  <c r="BL54" i="2"/>
  <c r="BH54" i="2" s="1"/>
  <c r="BL57" i="2"/>
  <c r="BH57" i="2" s="1"/>
  <c r="BL48" i="2"/>
  <c r="BH48" i="2" s="1"/>
  <c r="BJ29" i="2"/>
  <c r="BI29" i="2" s="1"/>
  <c r="BL29" i="2"/>
  <c r="BH29" i="2" s="1"/>
  <c r="BL31" i="2"/>
  <c r="BH31" i="2" s="1"/>
  <c r="BL30" i="2"/>
  <c r="BH30" i="2" s="1"/>
  <c r="BL28" i="2"/>
  <c r="BH28" i="2" s="1"/>
  <c r="BJ31" i="2"/>
  <c r="BI31" i="2" s="1"/>
  <c r="BJ30" i="2"/>
  <c r="BI30" i="2" s="1"/>
  <c r="BJ28" i="2"/>
  <c r="BI28" i="2" s="1"/>
  <c r="F15" i="2"/>
  <c r="K28" i="2"/>
  <c r="K32" i="2"/>
  <c r="K39" i="2"/>
  <c r="K72" i="2"/>
  <c r="K34" i="2"/>
  <c r="K60" i="2"/>
  <c r="K35" i="2"/>
  <c r="K57" i="2"/>
  <c r="K62" i="2"/>
  <c r="K65" i="2"/>
  <c r="K76" i="2"/>
  <c r="K29" i="2"/>
  <c r="K31" i="2"/>
  <c r="K38" i="2"/>
  <c r="K66" i="2"/>
  <c r="K67" i="2"/>
  <c r="K74" i="2"/>
  <c r="K53" i="2"/>
  <c r="K47" i="2"/>
  <c r="K64" i="2"/>
  <c r="K44" i="2"/>
  <c r="K63" i="2"/>
  <c r="K73" i="2"/>
  <c r="K42" i="2"/>
  <c r="K49" i="2"/>
  <c r="K56" i="2"/>
  <c r="K51" i="2"/>
  <c r="K68" i="2"/>
  <c r="K52" i="2"/>
  <c r="K40" i="2"/>
  <c r="K61" i="2"/>
  <c r="K43" i="2"/>
  <c r="K54" i="2"/>
  <c r="K69" i="2"/>
  <c r="K37" i="2"/>
  <c r="K58" i="2"/>
  <c r="K30" i="2"/>
  <c r="K59" i="2"/>
  <c r="K41" i="2"/>
  <c r="K46" i="2"/>
  <c r="K55" i="2"/>
  <c r="K36" i="2"/>
  <c r="K75" i="2"/>
  <c r="K48" i="2"/>
  <c r="K71" i="2"/>
  <c r="K50" i="2"/>
  <c r="K70" i="2"/>
  <c r="K45" i="2"/>
  <c r="K33" i="2"/>
  <c r="H31" i="5"/>
  <c r="E27" i="2"/>
  <c r="BM27" i="2"/>
  <c r="BL27" i="2"/>
  <c r="BH27" i="2" s="1"/>
  <c r="B12" i="5"/>
  <c r="C12" i="5" s="1"/>
  <c r="K27" i="2"/>
  <c r="H18" i="5"/>
  <c r="H19" i="5" s="1"/>
  <c r="I18" i="5"/>
  <c r="I19" i="5" s="1"/>
  <c r="J18" i="5"/>
  <c r="J19" i="5" s="1"/>
  <c r="K18" i="5"/>
  <c r="K19" i="5" s="1"/>
  <c r="D11" i="5"/>
  <c r="H28" i="5"/>
  <c r="B13" i="5"/>
  <c r="C13" i="5" s="1"/>
  <c r="M78" i="2" l="1"/>
  <c r="O78" i="2" s="1"/>
  <c r="Q78" i="2" s="1"/>
  <c r="M117" i="2"/>
  <c r="O117" i="2" s="1"/>
  <c r="Q117" i="2" s="1"/>
  <c r="M103" i="2"/>
  <c r="O103" i="2" s="1"/>
  <c r="Q103" i="2" s="1"/>
  <c r="M90" i="2"/>
  <c r="O90" i="2" s="1"/>
  <c r="Q90" i="2" s="1"/>
  <c r="M113" i="2"/>
  <c r="O113" i="2" s="1"/>
  <c r="Q113" i="2" s="1"/>
  <c r="M115" i="2"/>
  <c r="O115" i="2" s="1"/>
  <c r="Q115" i="2" s="1"/>
  <c r="M116" i="2"/>
  <c r="O116" i="2" s="1"/>
  <c r="Q116" i="2" s="1"/>
  <c r="M88" i="2"/>
  <c r="O88" i="2" s="1"/>
  <c r="Q88" i="2" s="1"/>
  <c r="M120" i="2"/>
  <c r="O120" i="2" s="1"/>
  <c r="Q120" i="2" s="1"/>
  <c r="M99" i="2"/>
  <c r="M83" i="2"/>
  <c r="O83" i="2" s="1"/>
  <c r="Q83" i="2" s="1"/>
  <c r="M114" i="2"/>
  <c r="O114" i="2" s="1"/>
  <c r="Q114" i="2" s="1"/>
  <c r="M100" i="2"/>
  <c r="O100" i="2" s="1"/>
  <c r="Q100" i="2" s="1"/>
  <c r="M95" i="2"/>
  <c r="O95" i="2" s="1"/>
  <c r="Q95" i="2" s="1"/>
  <c r="M105" i="2"/>
  <c r="O105" i="2" s="1"/>
  <c r="Q105" i="2" s="1"/>
  <c r="M86" i="2"/>
  <c r="O86" i="2" s="1"/>
  <c r="Q86" i="2" s="1"/>
  <c r="M98" i="2"/>
  <c r="O98" i="2" s="1"/>
  <c r="Q98" i="2" s="1"/>
  <c r="M80" i="2"/>
  <c r="O80" i="2" s="1"/>
  <c r="Q80" i="2" s="1"/>
  <c r="M94" i="2"/>
  <c r="O94" i="2" s="1"/>
  <c r="Q94" i="2" s="1"/>
  <c r="M110" i="2"/>
  <c r="O110" i="2" s="1"/>
  <c r="Q110" i="2" s="1"/>
  <c r="M107" i="2"/>
  <c r="O107" i="2" s="1"/>
  <c r="Q107" i="2" s="1"/>
  <c r="M79" i="2"/>
  <c r="O79" i="2" s="1"/>
  <c r="Q79" i="2" s="1"/>
  <c r="M84" i="2"/>
  <c r="O84" i="2" s="1"/>
  <c r="Q84" i="2" s="1"/>
  <c r="M122" i="2"/>
  <c r="O122" i="2" s="1"/>
  <c r="Q122" i="2" s="1"/>
  <c r="M111" i="2"/>
  <c r="O111" i="2" s="1"/>
  <c r="Q111" i="2" s="1"/>
  <c r="M124" i="2"/>
  <c r="O124" i="2" s="1"/>
  <c r="Q124" i="2" s="1"/>
  <c r="M119" i="2"/>
  <c r="O119" i="2" s="1"/>
  <c r="Q119" i="2" s="1"/>
  <c r="M85" i="2"/>
  <c r="O85" i="2" s="1"/>
  <c r="Q85" i="2" s="1"/>
  <c r="M93" i="2"/>
  <c r="O93" i="2" s="1"/>
  <c r="Q93" i="2" s="1"/>
  <c r="M81" i="2"/>
  <c r="O81" i="2" s="1"/>
  <c r="Q81" i="2" s="1"/>
  <c r="M97" i="2"/>
  <c r="O97" i="2" s="1"/>
  <c r="Q97" i="2" s="1"/>
  <c r="M109" i="2"/>
  <c r="O109" i="2" s="1"/>
  <c r="Q109" i="2" s="1"/>
  <c r="M112" i="2"/>
  <c r="O112" i="2" s="1"/>
  <c r="Q112" i="2" s="1"/>
  <c r="M77" i="2"/>
  <c r="O77" i="2" s="1"/>
  <c r="Q77" i="2" s="1"/>
  <c r="M118" i="2"/>
  <c r="O118" i="2" s="1"/>
  <c r="Q118" i="2" s="1"/>
  <c r="M91" i="2"/>
  <c r="O91" i="2" s="1"/>
  <c r="Q91" i="2" s="1"/>
  <c r="M108" i="2"/>
  <c r="O108" i="2" s="1"/>
  <c r="Q108" i="2" s="1"/>
  <c r="M121" i="2"/>
  <c r="O121" i="2" s="1"/>
  <c r="Q121" i="2" s="1"/>
  <c r="M87" i="2"/>
  <c r="O87" i="2" s="1"/>
  <c r="Q87" i="2" s="1"/>
  <c r="M101" i="2"/>
  <c r="O101" i="2" s="1"/>
  <c r="Q101" i="2" s="1"/>
  <c r="M96" i="2"/>
  <c r="O96" i="2" s="1"/>
  <c r="Q96" i="2" s="1"/>
  <c r="M104" i="2"/>
  <c r="O104" i="2" s="1"/>
  <c r="Q104" i="2" s="1"/>
  <c r="M123" i="2"/>
  <c r="O123" i="2" s="1"/>
  <c r="Q123" i="2" s="1"/>
  <c r="M102" i="2"/>
  <c r="O102" i="2" s="1"/>
  <c r="Q102" i="2" s="1"/>
  <c r="M126" i="2"/>
  <c r="O126" i="2" s="1"/>
  <c r="Q126" i="2" s="1"/>
  <c r="M125" i="2"/>
  <c r="O125" i="2" s="1"/>
  <c r="Q125" i="2" s="1"/>
  <c r="M106" i="2"/>
  <c r="O106" i="2" s="1"/>
  <c r="Q106" i="2" s="1"/>
  <c r="M82" i="2"/>
  <c r="O82" i="2" s="1"/>
  <c r="Q82" i="2" s="1"/>
  <c r="M89" i="2"/>
  <c r="O89" i="2" s="1"/>
  <c r="Q89" i="2" s="1"/>
  <c r="M92" i="2"/>
  <c r="O92" i="2" s="1"/>
  <c r="Q92" i="2" s="1"/>
  <c r="M50" i="2"/>
  <c r="O50" i="2" s="1"/>
  <c r="Q50" i="2" s="1"/>
  <c r="M36" i="2"/>
  <c r="O36" i="2" s="1"/>
  <c r="Q36" i="2" s="1"/>
  <c r="M59" i="2"/>
  <c r="O59" i="2" s="1"/>
  <c r="Q59" i="2" s="1"/>
  <c r="M69" i="2"/>
  <c r="O69" i="2" s="1"/>
  <c r="Q69" i="2" s="1"/>
  <c r="M40" i="2"/>
  <c r="O40" i="2" s="1"/>
  <c r="Q40" i="2" s="1"/>
  <c r="M56" i="2"/>
  <c r="O56" i="2" s="1"/>
  <c r="Q56" i="2" s="1"/>
  <c r="M63" i="2"/>
  <c r="O63" i="2" s="1"/>
  <c r="Q63" i="2" s="1"/>
  <c r="M53" i="2"/>
  <c r="O53" i="2" s="1"/>
  <c r="Q53" i="2" s="1"/>
  <c r="M38" i="2"/>
  <c r="O38" i="2" s="1"/>
  <c r="Q38" i="2" s="1"/>
  <c r="M65" i="2"/>
  <c r="O65" i="2" s="1"/>
  <c r="Q65" i="2" s="1"/>
  <c r="M60" i="2"/>
  <c r="O60" i="2" s="1"/>
  <c r="Q60" i="2" s="1"/>
  <c r="M32" i="2"/>
  <c r="O32" i="2" s="1"/>
  <c r="Q32" i="2" s="1"/>
  <c r="M70" i="2"/>
  <c r="O70" i="2" s="1"/>
  <c r="Q70" i="2" s="1"/>
  <c r="M75" i="2"/>
  <c r="O75" i="2" s="1"/>
  <c r="Q75" i="2" s="1"/>
  <c r="M37" i="2"/>
  <c r="O37" i="2" s="1"/>
  <c r="Q37" i="2" s="1"/>
  <c r="M61" i="2"/>
  <c r="S61" i="2" s="1"/>
  <c r="U61" i="2" s="1"/>
  <c r="W61" i="2" s="1"/>
  <c r="M73" i="2"/>
  <c r="O73" i="2" s="1"/>
  <c r="Q73" i="2" s="1"/>
  <c r="M47" i="2"/>
  <c r="O47" i="2" s="1"/>
  <c r="Q47" i="2" s="1"/>
  <c r="M66" i="2"/>
  <c r="O66" i="2" s="1"/>
  <c r="Q66" i="2" s="1"/>
  <c r="M76" i="2"/>
  <c r="O76" i="2" s="1"/>
  <c r="Q76" i="2" s="1"/>
  <c r="M35" i="2"/>
  <c r="O35" i="2" s="1"/>
  <c r="Q35" i="2" s="1"/>
  <c r="M33" i="2"/>
  <c r="O33" i="2" s="1"/>
  <c r="Q33" i="2" s="1"/>
  <c r="M71" i="2"/>
  <c r="O71" i="2" s="1"/>
  <c r="Q71" i="2" s="1"/>
  <c r="M55" i="2"/>
  <c r="O55" i="2" s="1"/>
  <c r="Q55" i="2" s="1"/>
  <c r="M30" i="2"/>
  <c r="O30" i="2" s="1"/>
  <c r="Q30" i="2" s="1"/>
  <c r="M54" i="2"/>
  <c r="O54" i="2" s="1"/>
  <c r="Q54" i="2" s="1"/>
  <c r="M52" i="2"/>
  <c r="O52" i="2" s="1"/>
  <c r="Q52" i="2" s="1"/>
  <c r="M49" i="2"/>
  <c r="M44" i="2"/>
  <c r="O44" i="2" s="1"/>
  <c r="Q44" i="2" s="1"/>
  <c r="M74" i="2"/>
  <c r="O74" i="2" s="1"/>
  <c r="Q74" i="2" s="1"/>
  <c r="M31" i="2"/>
  <c r="O31" i="2" s="1"/>
  <c r="Q31" i="2" s="1"/>
  <c r="M62" i="2"/>
  <c r="O62" i="2" s="1"/>
  <c r="Q62" i="2" s="1"/>
  <c r="M34" i="2"/>
  <c r="O34" i="2" s="1"/>
  <c r="Q34" i="2" s="1"/>
  <c r="M28" i="2"/>
  <c r="O28" i="2" s="1"/>
  <c r="Q28" i="2" s="1"/>
  <c r="M41" i="2"/>
  <c r="O41" i="2" s="1"/>
  <c r="Q41" i="2" s="1"/>
  <c r="M51" i="2"/>
  <c r="O51" i="2" s="1"/>
  <c r="Q51" i="2" s="1"/>
  <c r="M39" i="2"/>
  <c r="O39" i="2" s="1"/>
  <c r="Q39" i="2" s="1"/>
  <c r="M45" i="2"/>
  <c r="O45" i="2" s="1"/>
  <c r="Q45" i="2" s="1"/>
  <c r="M48" i="2"/>
  <c r="O48" i="2" s="1"/>
  <c r="Q48" i="2" s="1"/>
  <c r="M46" i="2"/>
  <c r="O46" i="2" s="1"/>
  <c r="Q46" i="2" s="1"/>
  <c r="M58" i="2"/>
  <c r="O58" i="2" s="1"/>
  <c r="Q58" i="2" s="1"/>
  <c r="M43" i="2"/>
  <c r="O43" i="2" s="1"/>
  <c r="Q43" i="2" s="1"/>
  <c r="M68" i="2"/>
  <c r="O68" i="2" s="1"/>
  <c r="Q68" i="2" s="1"/>
  <c r="M42" i="2"/>
  <c r="M64" i="2"/>
  <c r="O64" i="2" s="1"/>
  <c r="Q64" i="2" s="1"/>
  <c r="M67" i="2"/>
  <c r="M29" i="2"/>
  <c r="O29" i="2" s="1"/>
  <c r="Q29" i="2" s="1"/>
  <c r="M57" i="2"/>
  <c r="O57" i="2" s="1"/>
  <c r="Q57" i="2" s="1"/>
  <c r="M72" i="2"/>
  <c r="O72" i="2" s="1"/>
  <c r="Q72" i="2" s="1"/>
  <c r="C17" i="5"/>
  <c r="D12" i="5"/>
  <c r="E12" i="5" s="1"/>
  <c r="F12" i="5" s="1"/>
  <c r="G12" i="5" s="1"/>
  <c r="E68" i="2"/>
  <c r="E50" i="2"/>
  <c r="E45" i="2"/>
  <c r="E35" i="2"/>
  <c r="E71" i="2"/>
  <c r="E58" i="2"/>
  <c r="E49" i="2"/>
  <c r="E44" i="2"/>
  <c r="E34" i="2"/>
  <c r="E75" i="2"/>
  <c r="E66" i="2"/>
  <c r="E61" i="2"/>
  <c r="E57" i="2"/>
  <c r="E48" i="2"/>
  <c r="E43" i="2"/>
  <c r="E38" i="2"/>
  <c r="E33" i="2"/>
  <c r="E74" i="2"/>
  <c r="E70" i="2"/>
  <c r="E65" i="2"/>
  <c r="E60" i="2"/>
  <c r="E56" i="2"/>
  <c r="E53" i="2"/>
  <c r="E47" i="2"/>
  <c r="E42" i="2"/>
  <c r="E37" i="2"/>
  <c r="E32" i="2"/>
  <c r="E64" i="2"/>
  <c r="E52" i="2"/>
  <c r="E41" i="2"/>
  <c r="E72" i="2"/>
  <c r="E62" i="2"/>
  <c r="E39" i="2"/>
  <c r="E76" i="2"/>
  <c r="E67" i="2"/>
  <c r="E54" i="2"/>
  <c r="E73" i="2"/>
  <c r="E69" i="2"/>
  <c r="E63" i="2"/>
  <c r="E59" i="2"/>
  <c r="E55" i="2"/>
  <c r="E51" i="2"/>
  <c r="E46" i="2"/>
  <c r="E40" i="2"/>
  <c r="E36" i="2"/>
  <c r="E31" i="2"/>
  <c r="E30" i="2"/>
  <c r="E29" i="2"/>
  <c r="E28" i="2"/>
  <c r="M27" i="2"/>
  <c r="D8" i="5"/>
  <c r="E11" i="5"/>
  <c r="J27" i="2"/>
  <c r="S102" i="2" l="1"/>
  <c r="U102" i="2" s="1"/>
  <c r="W102" i="2" s="1"/>
  <c r="S77" i="2"/>
  <c r="U77" i="2" s="1"/>
  <c r="W77" i="2" s="1"/>
  <c r="S118" i="2"/>
  <c r="U118" i="2" s="1"/>
  <c r="W118" i="2" s="1"/>
  <c r="S125" i="2"/>
  <c r="U125" i="2" s="1"/>
  <c r="W125" i="2" s="1"/>
  <c r="S84" i="2"/>
  <c r="U84" i="2" s="1"/>
  <c r="W84" i="2" s="1"/>
  <c r="S114" i="2"/>
  <c r="U114" i="2" s="1"/>
  <c r="W114" i="2" s="1"/>
  <c r="S94" i="2"/>
  <c r="U94" i="2" s="1"/>
  <c r="W94" i="2" s="1"/>
  <c r="S95" i="2"/>
  <c r="U95" i="2" s="1"/>
  <c r="W95" i="2" s="1"/>
  <c r="S121" i="2"/>
  <c r="U121" i="2" s="1"/>
  <c r="W121" i="2" s="1"/>
  <c r="S107" i="2"/>
  <c r="U107" i="2" s="1"/>
  <c r="W107" i="2" s="1"/>
  <c r="S86" i="2"/>
  <c r="U86" i="2" s="1"/>
  <c r="W86" i="2" s="1"/>
  <c r="S100" i="2"/>
  <c r="U100" i="2" s="1"/>
  <c r="W100" i="2" s="1"/>
  <c r="S82" i="2"/>
  <c r="U82" i="2" s="1"/>
  <c r="W82" i="2" s="1"/>
  <c r="S112" i="2"/>
  <c r="U112" i="2" s="1"/>
  <c r="W112" i="2" s="1"/>
  <c r="S71" i="2"/>
  <c r="U71" i="2" s="1"/>
  <c r="W71" i="2" s="1"/>
  <c r="S96" i="2"/>
  <c r="U96" i="2" s="1"/>
  <c r="W96" i="2" s="1"/>
  <c r="S109" i="2"/>
  <c r="U109" i="2" s="1"/>
  <c r="W109" i="2" s="1"/>
  <c r="S93" i="2"/>
  <c r="Y93" i="2" s="1"/>
  <c r="AA93" i="2" s="1"/>
  <c r="AC93" i="2" s="1"/>
  <c r="S124" i="2"/>
  <c r="U124" i="2" s="1"/>
  <c r="W124" i="2" s="1"/>
  <c r="S103" i="2"/>
  <c r="U103" i="2" s="1"/>
  <c r="W103" i="2" s="1"/>
  <c r="S106" i="2"/>
  <c r="S101" i="2"/>
  <c r="U101" i="2" s="1"/>
  <c r="W101" i="2" s="1"/>
  <c r="S91" i="2"/>
  <c r="U91" i="2" s="1"/>
  <c r="W91" i="2" s="1"/>
  <c r="S113" i="2"/>
  <c r="U113" i="2" s="1"/>
  <c r="W113" i="2" s="1"/>
  <c r="S85" i="2"/>
  <c r="U85" i="2" s="1"/>
  <c r="W85" i="2" s="1"/>
  <c r="S43" i="2"/>
  <c r="U43" i="2" s="1"/>
  <c r="W43" i="2" s="1"/>
  <c r="S126" i="2"/>
  <c r="S119" i="2"/>
  <c r="S110" i="2"/>
  <c r="U110" i="2" s="1"/>
  <c r="W110" i="2" s="1"/>
  <c r="S105" i="2"/>
  <c r="S120" i="2"/>
  <c r="U120" i="2" s="1"/>
  <c r="W120" i="2" s="1"/>
  <c r="S90" i="2"/>
  <c r="S87" i="2"/>
  <c r="U87" i="2" s="1"/>
  <c r="W87" i="2" s="1"/>
  <c r="S79" i="2"/>
  <c r="U79" i="2" s="1"/>
  <c r="W79" i="2" s="1"/>
  <c r="S99" i="2"/>
  <c r="O99" i="2"/>
  <c r="Q99" i="2" s="1"/>
  <c r="S123" i="2"/>
  <c r="U123" i="2" s="1"/>
  <c r="W123" i="2" s="1"/>
  <c r="S104" i="2"/>
  <c r="S81" i="2"/>
  <c r="Y81" i="2" s="1"/>
  <c r="AA81" i="2" s="1"/>
  <c r="AC81" i="2" s="1"/>
  <c r="S111" i="2"/>
  <c r="U111" i="2" s="1"/>
  <c r="W111" i="2" s="1"/>
  <c r="S122" i="2"/>
  <c r="Y122" i="2" s="1"/>
  <c r="AA122" i="2" s="1"/>
  <c r="AC122" i="2" s="1"/>
  <c r="S80" i="2"/>
  <c r="Y80" i="2" s="1"/>
  <c r="AA80" i="2" s="1"/>
  <c r="AC80" i="2" s="1"/>
  <c r="S98" i="2"/>
  <c r="S83" i="2"/>
  <c r="S116" i="2"/>
  <c r="S115" i="2"/>
  <c r="S78" i="2"/>
  <c r="S92" i="2"/>
  <c r="S89" i="2"/>
  <c r="U89" i="2" s="1"/>
  <c r="W89" i="2" s="1"/>
  <c r="S108" i="2"/>
  <c r="U108" i="2" s="1"/>
  <c r="W108" i="2" s="1"/>
  <c r="S97" i="2"/>
  <c r="U97" i="2" s="1"/>
  <c r="W97" i="2" s="1"/>
  <c r="S88" i="2"/>
  <c r="U88" i="2" s="1"/>
  <c r="W88" i="2" s="1"/>
  <c r="S117" i="2"/>
  <c r="U117" i="2" s="1"/>
  <c r="W117" i="2" s="1"/>
  <c r="S66" i="2"/>
  <c r="U66" i="2" s="1"/>
  <c r="W66" i="2" s="1"/>
  <c r="S48" i="2"/>
  <c r="U48" i="2" s="1"/>
  <c r="W48" i="2" s="1"/>
  <c r="S29" i="2"/>
  <c r="U29" i="2" s="1"/>
  <c r="W29" i="2" s="1"/>
  <c r="S51" i="2"/>
  <c r="U51" i="2" s="1"/>
  <c r="W51" i="2" s="1"/>
  <c r="S63" i="2"/>
  <c r="U63" i="2" s="1"/>
  <c r="W63" i="2" s="1"/>
  <c r="S50" i="2"/>
  <c r="U50" i="2" s="1"/>
  <c r="W50" i="2" s="1"/>
  <c r="S72" i="2"/>
  <c r="Y72" i="2" s="1"/>
  <c r="AA72" i="2" s="1"/>
  <c r="AC72" i="2" s="1"/>
  <c r="S68" i="2"/>
  <c r="Y68" i="2" s="1"/>
  <c r="AA68" i="2" s="1"/>
  <c r="AC68" i="2" s="1"/>
  <c r="S45" i="2"/>
  <c r="U45" i="2" s="1"/>
  <c r="W45" i="2" s="1"/>
  <c r="S59" i="2"/>
  <c r="U59" i="2" s="1"/>
  <c r="W59" i="2" s="1"/>
  <c r="S31" i="2"/>
  <c r="U31" i="2" s="1"/>
  <c r="W31" i="2" s="1"/>
  <c r="S44" i="2"/>
  <c r="U44" i="2" s="1"/>
  <c r="W44" i="2" s="1"/>
  <c r="S37" i="2"/>
  <c r="U37" i="2" s="1"/>
  <c r="W37" i="2" s="1"/>
  <c r="S64" i="2"/>
  <c r="U64" i="2" s="1"/>
  <c r="W64" i="2" s="1"/>
  <c r="S41" i="2"/>
  <c r="U41" i="2" s="1"/>
  <c r="W41" i="2" s="1"/>
  <c r="S75" i="2"/>
  <c r="U75" i="2" s="1"/>
  <c r="W75" i="2" s="1"/>
  <c r="S60" i="2"/>
  <c r="U60" i="2" s="1"/>
  <c r="W60" i="2" s="1"/>
  <c r="S36" i="2"/>
  <c r="U36" i="2" s="1"/>
  <c r="W36" i="2" s="1"/>
  <c r="S30" i="2"/>
  <c r="U30" i="2" s="1"/>
  <c r="W30" i="2" s="1"/>
  <c r="S28" i="2"/>
  <c r="S74" i="2"/>
  <c r="S46" i="2"/>
  <c r="U46" i="2" s="1"/>
  <c r="W46" i="2" s="1"/>
  <c r="S57" i="2"/>
  <c r="U57" i="2" s="1"/>
  <c r="W57" i="2" s="1"/>
  <c r="Y43" i="2"/>
  <c r="AA43" i="2" s="1"/>
  <c r="AC43" i="2" s="1"/>
  <c r="S58" i="2"/>
  <c r="U58" i="2" s="1"/>
  <c r="W58" i="2" s="1"/>
  <c r="S39" i="2"/>
  <c r="U39" i="2" s="1"/>
  <c r="W39" i="2" s="1"/>
  <c r="S65" i="2"/>
  <c r="U65" i="2" s="1"/>
  <c r="W65" i="2" s="1"/>
  <c r="S38" i="2"/>
  <c r="U38" i="2" s="1"/>
  <c r="W38" i="2" s="1"/>
  <c r="S40" i="2"/>
  <c r="U40" i="2" s="1"/>
  <c r="W40" i="2" s="1"/>
  <c r="O67" i="2"/>
  <c r="Q67" i="2" s="1"/>
  <c r="S67" i="2"/>
  <c r="U67" i="2" s="1"/>
  <c r="W67" i="2" s="1"/>
  <c r="O42" i="2"/>
  <c r="Q42" i="2" s="1"/>
  <c r="S42" i="2"/>
  <c r="U42" i="2" s="1"/>
  <c r="W42" i="2" s="1"/>
  <c r="S49" i="2"/>
  <c r="U49" i="2" s="1"/>
  <c r="W49" i="2" s="1"/>
  <c r="O49" i="2"/>
  <c r="Q49" i="2" s="1"/>
  <c r="S55" i="2"/>
  <c r="Y55" i="2" s="1"/>
  <c r="AA55" i="2" s="1"/>
  <c r="AC55" i="2" s="1"/>
  <c r="S70" i="2"/>
  <c r="S56" i="2"/>
  <c r="S69" i="2"/>
  <c r="U69" i="2" s="1"/>
  <c r="W69" i="2" s="1"/>
  <c r="S76" i="2"/>
  <c r="U76" i="2" s="1"/>
  <c r="W76" i="2" s="1"/>
  <c r="S34" i="2"/>
  <c r="Y34" i="2" s="1"/>
  <c r="AA34" i="2" s="1"/>
  <c r="AC34" i="2" s="1"/>
  <c r="S62" i="2"/>
  <c r="S52" i="2"/>
  <c r="S54" i="2"/>
  <c r="S33" i="2"/>
  <c r="Y33" i="2" s="1"/>
  <c r="AA33" i="2" s="1"/>
  <c r="AC33" i="2" s="1"/>
  <c r="S35" i="2"/>
  <c r="Y35" i="2" s="1"/>
  <c r="AA35" i="2" s="1"/>
  <c r="AC35" i="2" s="1"/>
  <c r="S47" i="2"/>
  <c r="S73" i="2"/>
  <c r="U73" i="2" s="1"/>
  <c r="W73" i="2" s="1"/>
  <c r="Y61" i="2"/>
  <c r="AA61" i="2" s="1"/>
  <c r="AC61" i="2" s="1"/>
  <c r="O61" i="2"/>
  <c r="Q61" i="2" s="1"/>
  <c r="S32" i="2"/>
  <c r="Y32" i="2" s="1"/>
  <c r="AA32" i="2" s="1"/>
  <c r="AC32" i="2" s="1"/>
  <c r="S53" i="2"/>
  <c r="Y53" i="2" s="1"/>
  <c r="AA53" i="2" s="1"/>
  <c r="AC53" i="2" s="1"/>
  <c r="D13" i="5"/>
  <c r="E13" i="5" s="1"/>
  <c r="F13" i="5" s="1"/>
  <c r="G13" i="5" s="1"/>
  <c r="E20" i="2"/>
  <c r="E21" i="2" s="1"/>
  <c r="C21" i="2" s="1"/>
  <c r="BC27" i="2"/>
  <c r="F11" i="5"/>
  <c r="Y77" i="2" l="1"/>
  <c r="AE77" i="2" s="1"/>
  <c r="Y110" i="2"/>
  <c r="AA110" i="2" s="1"/>
  <c r="AC110" i="2" s="1"/>
  <c r="Y102" i="2"/>
  <c r="AA102" i="2" s="1"/>
  <c r="AC102" i="2" s="1"/>
  <c r="Y125" i="2"/>
  <c r="AE125" i="2" s="1"/>
  <c r="AG125" i="2" s="1"/>
  <c r="AI125" i="2" s="1"/>
  <c r="Y71" i="2"/>
  <c r="AA71" i="2" s="1"/>
  <c r="AC71" i="2" s="1"/>
  <c r="Y121" i="2"/>
  <c r="AA121" i="2" s="1"/>
  <c r="AC121" i="2" s="1"/>
  <c r="Y101" i="2"/>
  <c r="AA101" i="2" s="1"/>
  <c r="AC101" i="2" s="1"/>
  <c r="Y107" i="2"/>
  <c r="AA107" i="2" s="1"/>
  <c r="AC107" i="2" s="1"/>
  <c r="Y109" i="2"/>
  <c r="AA109" i="2" s="1"/>
  <c r="AC109" i="2" s="1"/>
  <c r="Y123" i="2"/>
  <c r="AA123" i="2" s="1"/>
  <c r="AC123" i="2" s="1"/>
  <c r="Y86" i="2"/>
  <c r="AA86" i="2" s="1"/>
  <c r="AC86" i="2" s="1"/>
  <c r="Y100" i="2"/>
  <c r="AA100" i="2" s="1"/>
  <c r="AC100" i="2" s="1"/>
  <c r="Y118" i="2"/>
  <c r="U68" i="2"/>
  <c r="W68" i="2" s="1"/>
  <c r="Y120" i="2"/>
  <c r="AA120" i="2" s="1"/>
  <c r="AC120" i="2" s="1"/>
  <c r="Y114" i="2"/>
  <c r="AA114" i="2" s="1"/>
  <c r="AC114" i="2" s="1"/>
  <c r="Y84" i="2"/>
  <c r="Y103" i="2"/>
  <c r="AA103" i="2" s="1"/>
  <c r="AC103" i="2" s="1"/>
  <c r="Y95" i="2"/>
  <c r="AA95" i="2" s="1"/>
  <c r="AC95" i="2" s="1"/>
  <c r="Y117" i="2"/>
  <c r="AA117" i="2" s="1"/>
  <c r="AC117" i="2" s="1"/>
  <c r="Y97" i="2"/>
  <c r="AA97" i="2" s="1"/>
  <c r="AC97" i="2" s="1"/>
  <c r="Y124" i="2"/>
  <c r="AA124" i="2" s="1"/>
  <c r="AC124" i="2" s="1"/>
  <c r="Y94" i="2"/>
  <c r="AA94" i="2" s="1"/>
  <c r="AC94" i="2" s="1"/>
  <c r="Y82" i="2"/>
  <c r="AE82" i="2" s="1"/>
  <c r="AG82" i="2" s="1"/>
  <c r="AI82" i="2" s="1"/>
  <c r="Y79" i="2"/>
  <c r="AA79" i="2" s="1"/>
  <c r="AC79" i="2" s="1"/>
  <c r="Y113" i="2"/>
  <c r="AA113" i="2" s="1"/>
  <c r="AC113" i="2" s="1"/>
  <c r="Y85" i="2"/>
  <c r="Y91" i="2"/>
  <c r="AE91" i="2" s="1"/>
  <c r="AG91" i="2" s="1"/>
  <c r="AI91" i="2" s="1"/>
  <c r="Y112" i="2"/>
  <c r="AA112" i="2" s="1"/>
  <c r="AC112" i="2" s="1"/>
  <c r="U93" i="2"/>
  <c r="W93" i="2" s="1"/>
  <c r="AE93" i="2"/>
  <c r="AG93" i="2" s="1"/>
  <c r="AI93" i="2" s="1"/>
  <c r="Y96" i="2"/>
  <c r="AA96" i="2" s="1"/>
  <c r="AC96" i="2" s="1"/>
  <c r="Y111" i="2"/>
  <c r="U106" i="2"/>
  <c r="W106" i="2" s="1"/>
  <c r="Y106" i="2"/>
  <c r="AE106" i="2" s="1"/>
  <c r="AG106" i="2" s="1"/>
  <c r="AI106" i="2" s="1"/>
  <c r="U116" i="2"/>
  <c r="W116" i="2" s="1"/>
  <c r="U78" i="2"/>
  <c r="W78" i="2" s="1"/>
  <c r="Y88" i="2"/>
  <c r="U81" i="2"/>
  <c r="W81" i="2" s="1"/>
  <c r="AE81" i="2"/>
  <c r="AG81" i="2" s="1"/>
  <c r="AI81" i="2" s="1"/>
  <c r="Y108" i="2"/>
  <c r="Y78" i="2"/>
  <c r="AA78" i="2" s="1"/>
  <c r="AC78" i="2" s="1"/>
  <c r="U90" i="2"/>
  <c r="W90" i="2" s="1"/>
  <c r="Y90" i="2"/>
  <c r="U83" i="2"/>
  <c r="W83" i="2" s="1"/>
  <c r="Y83" i="2"/>
  <c r="AA83" i="2" s="1"/>
  <c r="AC83" i="2" s="1"/>
  <c r="U80" i="2"/>
  <c r="W80" i="2" s="1"/>
  <c r="AE80" i="2"/>
  <c r="AG80" i="2" s="1"/>
  <c r="AI80" i="2" s="1"/>
  <c r="U119" i="2"/>
  <c r="W119" i="2" s="1"/>
  <c r="Y119" i="2"/>
  <c r="U126" i="2"/>
  <c r="W126" i="2" s="1"/>
  <c r="Y126" i="2"/>
  <c r="U98" i="2"/>
  <c r="W98" i="2" s="1"/>
  <c r="Y98" i="2"/>
  <c r="AA98" i="2" s="1"/>
  <c r="AC98" i="2" s="1"/>
  <c r="U122" i="2"/>
  <c r="W122" i="2" s="1"/>
  <c r="AE122" i="2"/>
  <c r="AG122" i="2" s="1"/>
  <c r="AI122" i="2" s="1"/>
  <c r="Y89" i="2"/>
  <c r="Y115" i="2"/>
  <c r="AA115" i="2" s="1"/>
  <c r="AC115" i="2" s="1"/>
  <c r="U92" i="2"/>
  <c r="W92" i="2" s="1"/>
  <c r="Y92" i="2"/>
  <c r="AA92" i="2" s="1"/>
  <c r="AC92" i="2" s="1"/>
  <c r="U105" i="2"/>
  <c r="W105" i="2" s="1"/>
  <c r="Y105" i="2"/>
  <c r="U115" i="2"/>
  <c r="W115" i="2" s="1"/>
  <c r="U104" i="2"/>
  <c r="W104" i="2" s="1"/>
  <c r="Y104" i="2"/>
  <c r="AA104" i="2" s="1"/>
  <c r="AC104" i="2" s="1"/>
  <c r="U99" i="2"/>
  <c r="W99" i="2" s="1"/>
  <c r="Y99" i="2"/>
  <c r="AE99" i="2" s="1"/>
  <c r="AG99" i="2" s="1"/>
  <c r="AI99" i="2" s="1"/>
  <c r="Y116" i="2"/>
  <c r="AA116" i="2" s="1"/>
  <c r="AC116" i="2" s="1"/>
  <c r="Y87" i="2"/>
  <c r="AA87" i="2" s="1"/>
  <c r="AC87" i="2" s="1"/>
  <c r="Y41" i="2"/>
  <c r="AA41" i="2" s="1"/>
  <c r="AC41" i="2" s="1"/>
  <c r="U72" i="2"/>
  <c r="W72" i="2" s="1"/>
  <c r="Y31" i="2"/>
  <c r="AA31" i="2" s="1"/>
  <c r="AC31" i="2" s="1"/>
  <c r="Y66" i="2"/>
  <c r="AA66" i="2" s="1"/>
  <c r="AC66" i="2" s="1"/>
  <c r="Y44" i="2"/>
  <c r="AA44" i="2" s="1"/>
  <c r="AC44" i="2" s="1"/>
  <c r="Y60" i="2"/>
  <c r="AA60" i="2" s="1"/>
  <c r="AC60" i="2" s="1"/>
  <c r="Y64" i="2"/>
  <c r="AA64" i="2" s="1"/>
  <c r="AC64" i="2" s="1"/>
  <c r="Y29" i="2"/>
  <c r="AA29" i="2" s="1"/>
  <c r="AC29" i="2" s="1"/>
  <c r="Y45" i="2"/>
  <c r="AA45" i="2" s="1"/>
  <c r="AC45" i="2" s="1"/>
  <c r="Y51" i="2"/>
  <c r="AA51" i="2" s="1"/>
  <c r="AC51" i="2" s="1"/>
  <c r="Y48" i="2"/>
  <c r="AA48" i="2" s="1"/>
  <c r="AC48" i="2" s="1"/>
  <c r="Y50" i="2"/>
  <c r="AA50" i="2" s="1"/>
  <c r="AC50" i="2" s="1"/>
  <c r="Y75" i="2"/>
  <c r="AA75" i="2" s="1"/>
  <c r="AC75" i="2" s="1"/>
  <c r="Y63" i="2"/>
  <c r="AA63" i="2" s="1"/>
  <c r="AC63" i="2" s="1"/>
  <c r="Y59" i="2"/>
  <c r="AA59" i="2" s="1"/>
  <c r="AC59" i="2" s="1"/>
  <c r="Y58" i="2"/>
  <c r="AE58" i="2" s="1"/>
  <c r="AG58" i="2" s="1"/>
  <c r="AI58" i="2" s="1"/>
  <c r="Y37" i="2"/>
  <c r="AA37" i="2" s="1"/>
  <c r="AC37" i="2" s="1"/>
  <c r="Y65" i="2"/>
  <c r="AA65" i="2" s="1"/>
  <c r="AC65" i="2" s="1"/>
  <c r="Y36" i="2"/>
  <c r="AE36" i="2" s="1"/>
  <c r="AG36" i="2" s="1"/>
  <c r="AI36" i="2" s="1"/>
  <c r="Y30" i="2"/>
  <c r="AA30" i="2" s="1"/>
  <c r="AC30" i="2" s="1"/>
  <c r="Y42" i="2"/>
  <c r="AA42" i="2" s="1"/>
  <c r="AC42" i="2" s="1"/>
  <c r="Y57" i="2"/>
  <c r="AE43" i="2"/>
  <c r="AG43" i="2" s="1"/>
  <c r="AI43" i="2" s="1"/>
  <c r="AE68" i="2"/>
  <c r="AG68" i="2" s="1"/>
  <c r="AI68" i="2" s="1"/>
  <c r="Y39" i="2"/>
  <c r="AE39" i="2" s="1"/>
  <c r="AG39" i="2" s="1"/>
  <c r="AI39" i="2" s="1"/>
  <c r="Y40" i="2"/>
  <c r="U28" i="2"/>
  <c r="W28" i="2" s="1"/>
  <c r="Y28" i="2"/>
  <c r="U74" i="2"/>
  <c r="W74" i="2" s="1"/>
  <c r="Y74" i="2"/>
  <c r="AA74" i="2" s="1"/>
  <c r="AC74" i="2" s="1"/>
  <c r="Y38" i="2"/>
  <c r="Y46" i="2"/>
  <c r="U70" i="2"/>
  <c r="W70" i="2" s="1"/>
  <c r="AE61" i="2"/>
  <c r="AG61" i="2" s="1"/>
  <c r="AI61" i="2" s="1"/>
  <c r="AE33" i="2"/>
  <c r="AG33" i="2" s="1"/>
  <c r="AI33" i="2" s="1"/>
  <c r="AE53" i="2"/>
  <c r="AG53" i="2" s="1"/>
  <c r="AI53" i="2" s="1"/>
  <c r="U32" i="2"/>
  <c r="W32" i="2" s="1"/>
  <c r="U34" i="2"/>
  <c r="W34" i="2" s="1"/>
  <c r="U56" i="2"/>
  <c r="W56" i="2" s="1"/>
  <c r="Y56" i="2"/>
  <c r="Y73" i="2"/>
  <c r="AA73" i="2" s="1"/>
  <c r="AC73" i="2" s="1"/>
  <c r="U55" i="2"/>
  <c r="W55" i="2" s="1"/>
  <c r="AE55" i="2"/>
  <c r="AG55" i="2" s="1"/>
  <c r="AI55" i="2" s="1"/>
  <c r="Y76" i="2"/>
  <c r="AA76" i="2" s="1"/>
  <c r="AC76" i="2" s="1"/>
  <c r="Y54" i="2"/>
  <c r="AA54" i="2" s="1"/>
  <c r="AC54" i="2" s="1"/>
  <c r="U54" i="2"/>
  <c r="W54" i="2" s="1"/>
  <c r="U62" i="2"/>
  <c r="W62" i="2" s="1"/>
  <c r="Y62" i="2"/>
  <c r="AA62" i="2" s="1"/>
  <c r="AC62" i="2" s="1"/>
  <c r="Y69" i="2"/>
  <c r="AA69" i="2" s="1"/>
  <c r="AC69" i="2" s="1"/>
  <c r="U47" i="2"/>
  <c r="W47" i="2" s="1"/>
  <c r="Y47" i="2"/>
  <c r="AA47" i="2" s="1"/>
  <c r="AC47" i="2" s="1"/>
  <c r="AE35" i="2"/>
  <c r="AG35" i="2" s="1"/>
  <c r="AI35" i="2" s="1"/>
  <c r="U35" i="2"/>
  <c r="W35" i="2" s="1"/>
  <c r="Y52" i="2"/>
  <c r="AA52" i="2" s="1"/>
  <c r="AC52" i="2" s="1"/>
  <c r="U52" i="2"/>
  <c r="W52" i="2" s="1"/>
  <c r="Y70" i="2"/>
  <c r="AE70" i="2" s="1"/>
  <c r="AG70" i="2" s="1"/>
  <c r="AI70" i="2" s="1"/>
  <c r="U33" i="2"/>
  <c r="W33" i="2" s="1"/>
  <c r="Y49" i="2"/>
  <c r="AA49" i="2" s="1"/>
  <c r="AC49" i="2" s="1"/>
  <c r="AE72" i="2"/>
  <c r="AG72" i="2" s="1"/>
  <c r="AI72" i="2" s="1"/>
  <c r="AE34" i="2"/>
  <c r="AG34" i="2" s="1"/>
  <c r="AI34" i="2" s="1"/>
  <c r="Y67" i="2"/>
  <c r="AA67" i="2" s="1"/>
  <c r="AC67" i="2" s="1"/>
  <c r="U53" i="2"/>
  <c r="W53" i="2" s="1"/>
  <c r="AE32" i="2"/>
  <c r="AG32" i="2" s="1"/>
  <c r="AI32" i="2" s="1"/>
  <c r="D14" i="5"/>
  <c r="D15" i="5" s="1"/>
  <c r="E15" i="5" s="1"/>
  <c r="F15" i="5" s="1"/>
  <c r="G15" i="5" s="1"/>
  <c r="G11" i="5"/>
  <c r="AE114" i="2" l="1"/>
  <c r="AG114" i="2" s="1"/>
  <c r="AI114" i="2" s="1"/>
  <c r="AE110" i="2"/>
  <c r="AG110" i="2" s="1"/>
  <c r="AI110" i="2" s="1"/>
  <c r="AA77" i="2"/>
  <c r="AC77" i="2" s="1"/>
  <c r="AA125" i="2"/>
  <c r="AC125" i="2" s="1"/>
  <c r="AE123" i="2"/>
  <c r="AG123" i="2" s="1"/>
  <c r="AI123" i="2" s="1"/>
  <c r="AE97" i="2"/>
  <c r="AG97" i="2" s="1"/>
  <c r="AI97" i="2" s="1"/>
  <c r="AE121" i="2"/>
  <c r="AG121" i="2" s="1"/>
  <c r="AI121" i="2" s="1"/>
  <c r="AE102" i="2"/>
  <c r="AG102" i="2" s="1"/>
  <c r="AI102" i="2" s="1"/>
  <c r="AE107" i="2"/>
  <c r="AG107" i="2" s="1"/>
  <c r="AI107" i="2" s="1"/>
  <c r="AK125" i="2"/>
  <c r="AM125" i="2" s="1"/>
  <c r="AO125" i="2" s="1"/>
  <c r="AE71" i="2"/>
  <c r="AK71" i="2" s="1"/>
  <c r="AM71" i="2" s="1"/>
  <c r="AO71" i="2" s="1"/>
  <c r="AE86" i="2"/>
  <c r="AG86" i="2" s="1"/>
  <c r="AI86" i="2" s="1"/>
  <c r="AE101" i="2"/>
  <c r="AG101" i="2" s="1"/>
  <c r="AI101" i="2" s="1"/>
  <c r="AE109" i="2"/>
  <c r="AG109" i="2" s="1"/>
  <c r="AI109" i="2" s="1"/>
  <c r="AE100" i="2"/>
  <c r="AG100" i="2" s="1"/>
  <c r="AI100" i="2" s="1"/>
  <c r="AE103" i="2"/>
  <c r="AG103" i="2" s="1"/>
  <c r="AI103" i="2" s="1"/>
  <c r="AK58" i="2"/>
  <c r="AM58" i="2" s="1"/>
  <c r="AO58" i="2" s="1"/>
  <c r="AE117" i="2"/>
  <c r="AG117" i="2" s="1"/>
  <c r="AI117" i="2" s="1"/>
  <c r="AA58" i="2"/>
  <c r="AC58" i="2" s="1"/>
  <c r="AE113" i="2"/>
  <c r="AG113" i="2" s="1"/>
  <c r="AI113" i="2" s="1"/>
  <c r="AE120" i="2"/>
  <c r="AG120" i="2" s="1"/>
  <c r="AI120" i="2" s="1"/>
  <c r="AE124" i="2"/>
  <c r="AG124" i="2" s="1"/>
  <c r="AI124" i="2" s="1"/>
  <c r="AA118" i="2"/>
  <c r="AC118" i="2" s="1"/>
  <c r="AE118" i="2"/>
  <c r="AE44" i="2"/>
  <c r="AG44" i="2" s="1"/>
  <c r="AI44" i="2" s="1"/>
  <c r="AK93" i="2"/>
  <c r="AM93" i="2" s="1"/>
  <c r="AO93" i="2" s="1"/>
  <c r="AE95" i="2"/>
  <c r="AG95" i="2" s="1"/>
  <c r="AI95" i="2" s="1"/>
  <c r="AA84" i="2"/>
  <c r="AC84" i="2" s="1"/>
  <c r="AE84" i="2"/>
  <c r="AG84" i="2" s="1"/>
  <c r="AI84" i="2" s="1"/>
  <c r="AE92" i="2"/>
  <c r="AG92" i="2" s="1"/>
  <c r="AI92" i="2" s="1"/>
  <c r="AE78" i="2"/>
  <c r="AG78" i="2" s="1"/>
  <c r="AI78" i="2" s="1"/>
  <c r="AE79" i="2"/>
  <c r="AG79" i="2" s="1"/>
  <c r="AI79" i="2" s="1"/>
  <c r="AE94" i="2"/>
  <c r="AG94" i="2" s="1"/>
  <c r="AI94" i="2" s="1"/>
  <c r="AK81" i="2"/>
  <c r="AM81" i="2" s="1"/>
  <c r="AO81" i="2" s="1"/>
  <c r="AK114" i="2"/>
  <c r="AM114" i="2" s="1"/>
  <c r="AO114" i="2" s="1"/>
  <c r="AA82" i="2"/>
  <c r="AC82" i="2" s="1"/>
  <c r="AK82" i="2"/>
  <c r="AM82" i="2" s="1"/>
  <c r="AO82" i="2" s="1"/>
  <c r="AA91" i="2"/>
  <c r="AC91" i="2" s="1"/>
  <c r="AK122" i="2"/>
  <c r="AM122" i="2" s="1"/>
  <c r="AO122" i="2" s="1"/>
  <c r="AK80" i="2"/>
  <c r="AM80" i="2" s="1"/>
  <c r="AO80" i="2" s="1"/>
  <c r="AA111" i="2"/>
  <c r="AC111" i="2" s="1"/>
  <c r="AE111" i="2"/>
  <c r="AG111" i="2" s="1"/>
  <c r="AI111" i="2" s="1"/>
  <c r="AE96" i="2"/>
  <c r="AG96" i="2" s="1"/>
  <c r="AI96" i="2" s="1"/>
  <c r="AE112" i="2"/>
  <c r="AA106" i="2"/>
  <c r="AC106" i="2" s="1"/>
  <c r="AK106" i="2"/>
  <c r="AM106" i="2" s="1"/>
  <c r="AO106" i="2" s="1"/>
  <c r="AE50" i="2"/>
  <c r="AG50" i="2" s="1"/>
  <c r="AI50" i="2" s="1"/>
  <c r="AA85" i="2"/>
  <c r="AC85" i="2" s="1"/>
  <c r="AE85" i="2"/>
  <c r="AG85" i="2" s="1"/>
  <c r="AI85" i="2" s="1"/>
  <c r="AK110" i="2"/>
  <c r="AM110" i="2" s="1"/>
  <c r="AO110" i="2" s="1"/>
  <c r="AA88" i="2"/>
  <c r="AC88" i="2" s="1"/>
  <c r="AE88" i="2"/>
  <c r="AG88" i="2" s="1"/>
  <c r="AI88" i="2" s="1"/>
  <c r="AA105" i="2"/>
  <c r="AC105" i="2" s="1"/>
  <c r="AE105" i="2"/>
  <c r="AG105" i="2" s="1"/>
  <c r="AI105" i="2" s="1"/>
  <c r="AA126" i="2"/>
  <c r="AC126" i="2" s="1"/>
  <c r="AE126" i="2"/>
  <c r="AG126" i="2" s="1"/>
  <c r="AI126" i="2" s="1"/>
  <c r="AK91" i="2"/>
  <c r="AM91" i="2" s="1"/>
  <c r="AO91" i="2" s="1"/>
  <c r="AG77" i="2"/>
  <c r="AI77" i="2" s="1"/>
  <c r="AK77" i="2"/>
  <c r="AM77" i="2" s="1"/>
  <c r="AO77" i="2" s="1"/>
  <c r="AE87" i="2"/>
  <c r="AG87" i="2" s="1"/>
  <c r="AI87" i="2" s="1"/>
  <c r="AE115" i="2"/>
  <c r="AA108" i="2"/>
  <c r="AC108" i="2" s="1"/>
  <c r="AE108" i="2"/>
  <c r="AG108" i="2" s="1"/>
  <c r="AI108" i="2" s="1"/>
  <c r="AE64" i="2"/>
  <c r="AG64" i="2" s="1"/>
  <c r="AI64" i="2" s="1"/>
  <c r="AE42" i="2"/>
  <c r="AG42" i="2" s="1"/>
  <c r="AI42" i="2" s="1"/>
  <c r="AE104" i="2"/>
  <c r="AA89" i="2"/>
  <c r="AC89" i="2" s="1"/>
  <c r="AE89" i="2"/>
  <c r="AE98" i="2"/>
  <c r="AA90" i="2"/>
  <c r="AC90" i="2" s="1"/>
  <c r="AE90" i="2"/>
  <c r="AE51" i="2"/>
  <c r="AG51" i="2" s="1"/>
  <c r="AI51" i="2" s="1"/>
  <c r="AE41" i="2"/>
  <c r="AG41" i="2" s="1"/>
  <c r="AI41" i="2" s="1"/>
  <c r="AA99" i="2"/>
  <c r="AC99" i="2" s="1"/>
  <c r="AK99" i="2"/>
  <c r="AM99" i="2" s="1"/>
  <c r="AO99" i="2" s="1"/>
  <c r="AA119" i="2"/>
  <c r="AC119" i="2" s="1"/>
  <c r="AE119" i="2"/>
  <c r="AG119" i="2" s="1"/>
  <c r="AI119" i="2" s="1"/>
  <c r="AE83" i="2"/>
  <c r="AE116" i="2"/>
  <c r="AG116" i="2" s="1"/>
  <c r="AI116" i="2" s="1"/>
  <c r="AE59" i="2"/>
  <c r="AG59" i="2" s="1"/>
  <c r="AI59" i="2" s="1"/>
  <c r="AE31" i="2"/>
  <c r="AG31" i="2" s="1"/>
  <c r="AI31" i="2" s="1"/>
  <c r="AA36" i="2"/>
  <c r="AC36" i="2" s="1"/>
  <c r="AE45" i="2"/>
  <c r="AK45" i="2" s="1"/>
  <c r="AM45" i="2" s="1"/>
  <c r="AO45" i="2" s="1"/>
  <c r="AE66" i="2"/>
  <c r="AG66" i="2" s="1"/>
  <c r="AI66" i="2" s="1"/>
  <c r="AE60" i="2"/>
  <c r="AG60" i="2" s="1"/>
  <c r="AI60" i="2" s="1"/>
  <c r="AE29" i="2"/>
  <c r="AE48" i="2"/>
  <c r="AG48" i="2" s="1"/>
  <c r="AI48" i="2" s="1"/>
  <c r="AE37" i="2"/>
  <c r="AG37" i="2" s="1"/>
  <c r="AI37" i="2" s="1"/>
  <c r="AE65" i="2"/>
  <c r="AG65" i="2" s="1"/>
  <c r="AI65" i="2" s="1"/>
  <c r="AE63" i="2"/>
  <c r="AG63" i="2" s="1"/>
  <c r="AI63" i="2" s="1"/>
  <c r="AE75" i="2"/>
  <c r="AK33" i="2"/>
  <c r="AM33" i="2" s="1"/>
  <c r="AO33" i="2" s="1"/>
  <c r="AA39" i="2"/>
  <c r="AC39" i="2" s="1"/>
  <c r="AE74" i="2"/>
  <c r="AG74" i="2" s="1"/>
  <c r="AI74" i="2" s="1"/>
  <c r="AE73" i="2"/>
  <c r="AG73" i="2" s="1"/>
  <c r="AI73" i="2" s="1"/>
  <c r="AK55" i="2"/>
  <c r="AM55" i="2" s="1"/>
  <c r="AO55" i="2" s="1"/>
  <c r="AK43" i="2"/>
  <c r="AM43" i="2" s="1"/>
  <c r="AO43" i="2" s="1"/>
  <c r="AK53" i="2"/>
  <c r="AM53" i="2" s="1"/>
  <c r="AO53" i="2" s="1"/>
  <c r="AE30" i="2"/>
  <c r="AG30" i="2" s="1"/>
  <c r="AI30" i="2" s="1"/>
  <c r="AA38" i="2"/>
  <c r="AC38" i="2" s="1"/>
  <c r="AA28" i="2"/>
  <c r="AC28" i="2" s="1"/>
  <c r="AE28" i="2"/>
  <c r="AG28" i="2" s="1"/>
  <c r="AI28" i="2" s="1"/>
  <c r="AA57" i="2"/>
  <c r="AC57" i="2" s="1"/>
  <c r="AE57" i="2"/>
  <c r="AG57" i="2" s="1"/>
  <c r="AI57" i="2" s="1"/>
  <c r="AK68" i="2"/>
  <c r="AM68" i="2" s="1"/>
  <c r="AO68" i="2" s="1"/>
  <c r="AA40" i="2"/>
  <c r="AC40" i="2" s="1"/>
  <c r="AE49" i="2"/>
  <c r="AG49" i="2" s="1"/>
  <c r="AI49" i="2" s="1"/>
  <c r="AA46" i="2"/>
  <c r="AC46" i="2" s="1"/>
  <c r="AE46" i="2"/>
  <c r="AE40" i="2"/>
  <c r="AG40" i="2" s="1"/>
  <c r="AI40" i="2" s="1"/>
  <c r="AE54" i="2"/>
  <c r="AG54" i="2" s="1"/>
  <c r="AI54" i="2" s="1"/>
  <c r="AE52" i="2"/>
  <c r="AG52" i="2" s="1"/>
  <c r="AI52" i="2" s="1"/>
  <c r="AE38" i="2"/>
  <c r="AG38" i="2" s="1"/>
  <c r="AI38" i="2" s="1"/>
  <c r="AK39" i="2"/>
  <c r="AM39" i="2" s="1"/>
  <c r="AO39" i="2" s="1"/>
  <c r="AE47" i="2"/>
  <c r="AG47" i="2" s="1"/>
  <c r="AI47" i="2" s="1"/>
  <c r="AK35" i="2"/>
  <c r="AM35" i="2" s="1"/>
  <c r="AO35" i="2" s="1"/>
  <c r="AE67" i="2"/>
  <c r="AA56" i="2"/>
  <c r="AC56" i="2" s="1"/>
  <c r="AE56" i="2"/>
  <c r="AK36" i="2"/>
  <c r="AM36" i="2" s="1"/>
  <c r="AO36" i="2" s="1"/>
  <c r="AE62" i="2"/>
  <c r="AG62" i="2" s="1"/>
  <c r="AI62" i="2" s="1"/>
  <c r="AE76" i="2"/>
  <c r="AG76" i="2" s="1"/>
  <c r="AI76" i="2" s="1"/>
  <c r="AK72" i="2"/>
  <c r="AM72" i="2" s="1"/>
  <c r="AO72" i="2" s="1"/>
  <c r="AK61" i="2"/>
  <c r="AM61" i="2" s="1"/>
  <c r="AO61" i="2" s="1"/>
  <c r="AA70" i="2"/>
  <c r="AC70" i="2" s="1"/>
  <c r="AK70" i="2"/>
  <c r="AM70" i="2" s="1"/>
  <c r="AO70" i="2" s="1"/>
  <c r="AE69" i="2"/>
  <c r="AK34" i="2"/>
  <c r="AM34" i="2" s="1"/>
  <c r="AO34" i="2" s="1"/>
  <c r="AK32" i="2"/>
  <c r="AM32" i="2" s="1"/>
  <c r="AO32" i="2" s="1"/>
  <c r="E14" i="5"/>
  <c r="F14" i="5" s="1"/>
  <c r="D17" i="5"/>
  <c r="B25" i="2"/>
  <c r="D25" i="2"/>
  <c r="C25" i="2"/>
  <c r="AK100" i="2" l="1"/>
  <c r="AM100" i="2" s="1"/>
  <c r="AO100" i="2" s="1"/>
  <c r="AK97" i="2"/>
  <c r="AM97" i="2" s="1"/>
  <c r="AO97" i="2" s="1"/>
  <c r="AK123" i="2"/>
  <c r="AM123" i="2" s="1"/>
  <c r="AO123" i="2" s="1"/>
  <c r="AK109" i="2"/>
  <c r="AM109" i="2" s="1"/>
  <c r="AO109" i="2" s="1"/>
  <c r="AK107" i="2"/>
  <c r="AM107" i="2" s="1"/>
  <c r="AO107" i="2" s="1"/>
  <c r="AK102" i="2"/>
  <c r="AM102" i="2" s="1"/>
  <c r="AO102" i="2" s="1"/>
  <c r="AK121" i="2"/>
  <c r="AM121" i="2" s="1"/>
  <c r="AO121" i="2" s="1"/>
  <c r="AK86" i="2"/>
  <c r="AM86" i="2" s="1"/>
  <c r="AO86" i="2" s="1"/>
  <c r="AK101" i="2"/>
  <c r="AM101" i="2" s="1"/>
  <c r="AO101" i="2" s="1"/>
  <c r="AG71" i="2"/>
  <c r="AI71" i="2" s="1"/>
  <c r="AK103" i="2"/>
  <c r="AM103" i="2" s="1"/>
  <c r="AO103" i="2" s="1"/>
  <c r="AK50" i="2"/>
  <c r="AM50" i="2" s="1"/>
  <c r="AO50" i="2" s="1"/>
  <c r="AK124" i="2"/>
  <c r="AM124" i="2" s="1"/>
  <c r="AO124" i="2" s="1"/>
  <c r="AK44" i="2"/>
  <c r="AM44" i="2" s="1"/>
  <c r="AO44" i="2" s="1"/>
  <c r="AK117" i="2"/>
  <c r="AM117" i="2" s="1"/>
  <c r="AO117" i="2" s="1"/>
  <c r="AK88" i="2"/>
  <c r="AM88" i="2" s="1"/>
  <c r="AO88" i="2" s="1"/>
  <c r="AK92" i="2"/>
  <c r="AM92" i="2" s="1"/>
  <c r="AO92" i="2" s="1"/>
  <c r="AK95" i="2"/>
  <c r="AM95" i="2" s="1"/>
  <c r="AO95" i="2" s="1"/>
  <c r="AK31" i="2"/>
  <c r="AM31" i="2" s="1"/>
  <c r="AO31" i="2" s="1"/>
  <c r="AK78" i="2"/>
  <c r="AM78" i="2" s="1"/>
  <c r="AO78" i="2" s="1"/>
  <c r="AG118" i="2"/>
  <c r="AI118" i="2" s="1"/>
  <c r="AK118" i="2"/>
  <c r="AM118" i="2" s="1"/>
  <c r="AO118" i="2" s="1"/>
  <c r="AK113" i="2"/>
  <c r="AM113" i="2" s="1"/>
  <c r="AO113" i="2" s="1"/>
  <c r="AK42" i="2"/>
  <c r="AM42" i="2" s="1"/>
  <c r="AO42" i="2" s="1"/>
  <c r="AK85" i="2"/>
  <c r="AM85" i="2" s="1"/>
  <c r="AO85" i="2" s="1"/>
  <c r="AK120" i="2"/>
  <c r="AM120" i="2" s="1"/>
  <c r="AO120" i="2" s="1"/>
  <c r="AK116" i="2"/>
  <c r="AM116" i="2" s="1"/>
  <c r="AO116" i="2" s="1"/>
  <c r="AK51" i="2"/>
  <c r="AM51" i="2" s="1"/>
  <c r="AO51" i="2" s="1"/>
  <c r="AG45" i="2"/>
  <c r="AI45" i="2" s="1"/>
  <c r="AK96" i="2"/>
  <c r="AM96" i="2" s="1"/>
  <c r="AO96" i="2" s="1"/>
  <c r="AK94" i="2"/>
  <c r="AM94" i="2" s="1"/>
  <c r="AO94" i="2" s="1"/>
  <c r="AK111" i="2"/>
  <c r="AM111" i="2" s="1"/>
  <c r="AO111" i="2" s="1"/>
  <c r="AK84" i="2"/>
  <c r="AM84" i="2" s="1"/>
  <c r="AO84" i="2" s="1"/>
  <c r="AK105" i="2"/>
  <c r="AM105" i="2" s="1"/>
  <c r="AO105" i="2" s="1"/>
  <c r="AK79" i="2"/>
  <c r="AM79" i="2" s="1"/>
  <c r="AO79" i="2" s="1"/>
  <c r="AK59" i="2"/>
  <c r="AM59" i="2" s="1"/>
  <c r="AO59" i="2" s="1"/>
  <c r="AG112" i="2"/>
  <c r="AI112" i="2" s="1"/>
  <c r="AK112" i="2"/>
  <c r="AM112" i="2" s="1"/>
  <c r="AO112" i="2" s="1"/>
  <c r="AK87" i="2"/>
  <c r="AM87" i="2" s="1"/>
  <c r="AO87" i="2" s="1"/>
  <c r="AG115" i="2"/>
  <c r="AI115" i="2" s="1"/>
  <c r="AK115" i="2"/>
  <c r="AM115" i="2" s="1"/>
  <c r="AO115" i="2" s="1"/>
  <c r="AK41" i="2"/>
  <c r="AM41" i="2" s="1"/>
  <c r="AO41" i="2" s="1"/>
  <c r="AG83" i="2"/>
  <c r="AI83" i="2" s="1"/>
  <c r="AK83" i="2"/>
  <c r="AM83" i="2" s="1"/>
  <c r="AO83" i="2" s="1"/>
  <c r="AG104" i="2"/>
  <c r="AI104" i="2" s="1"/>
  <c r="AK104" i="2"/>
  <c r="AM104" i="2" s="1"/>
  <c r="AO104" i="2" s="1"/>
  <c r="AK60" i="2"/>
  <c r="AM60" i="2" s="1"/>
  <c r="AO60" i="2" s="1"/>
  <c r="AG90" i="2"/>
  <c r="AI90" i="2" s="1"/>
  <c r="AK90" i="2"/>
  <c r="AM90" i="2" s="1"/>
  <c r="AO90" i="2" s="1"/>
  <c r="AG98" i="2"/>
  <c r="AI98" i="2" s="1"/>
  <c r="AK98" i="2"/>
  <c r="AM98" i="2" s="1"/>
  <c r="AO98" i="2" s="1"/>
  <c r="AK73" i="2"/>
  <c r="AM73" i="2" s="1"/>
  <c r="AO73" i="2" s="1"/>
  <c r="AK64" i="2"/>
  <c r="AM64" i="2" s="1"/>
  <c r="AO64" i="2" s="1"/>
  <c r="AK66" i="2"/>
  <c r="AM66" i="2" s="1"/>
  <c r="AO66" i="2" s="1"/>
  <c r="AK119" i="2"/>
  <c r="AM119" i="2" s="1"/>
  <c r="AO119" i="2" s="1"/>
  <c r="AG89" i="2"/>
  <c r="AI89" i="2" s="1"/>
  <c r="AK89" i="2"/>
  <c r="AM89" i="2" s="1"/>
  <c r="AO89" i="2" s="1"/>
  <c r="AK126" i="2"/>
  <c r="AM126" i="2" s="1"/>
  <c r="AO126" i="2" s="1"/>
  <c r="AK108" i="2"/>
  <c r="AM108" i="2" s="1"/>
  <c r="AO108" i="2" s="1"/>
  <c r="AK37" i="2"/>
  <c r="AM37" i="2" s="1"/>
  <c r="AO37" i="2" s="1"/>
  <c r="AK74" i="2"/>
  <c r="AM74" i="2" s="1"/>
  <c r="AO74" i="2" s="1"/>
  <c r="AK48" i="2"/>
  <c r="AM48" i="2" s="1"/>
  <c r="AO48" i="2" s="1"/>
  <c r="AG29" i="2"/>
  <c r="AI29" i="2" s="1"/>
  <c r="AK29" i="2"/>
  <c r="AM29" i="2" s="1"/>
  <c r="AO29" i="2" s="1"/>
  <c r="AK65" i="2"/>
  <c r="AM65" i="2" s="1"/>
  <c r="AO65" i="2" s="1"/>
  <c r="AG75" i="2"/>
  <c r="AI75" i="2" s="1"/>
  <c r="AK75" i="2"/>
  <c r="AM75" i="2" s="1"/>
  <c r="AO75" i="2" s="1"/>
  <c r="AK63" i="2"/>
  <c r="AM63" i="2" s="1"/>
  <c r="AO63" i="2" s="1"/>
  <c r="AK30" i="2"/>
  <c r="AM30" i="2" s="1"/>
  <c r="AO30" i="2" s="1"/>
  <c r="AK62" i="2"/>
  <c r="AM62" i="2" s="1"/>
  <c r="AO62" i="2" s="1"/>
  <c r="AK28" i="2"/>
  <c r="AM28" i="2" s="1"/>
  <c r="AO28" i="2" s="1"/>
  <c r="AK52" i="2"/>
  <c r="AM52" i="2" s="1"/>
  <c r="AO52" i="2" s="1"/>
  <c r="AK49" i="2"/>
  <c r="AM49" i="2" s="1"/>
  <c r="AO49" i="2" s="1"/>
  <c r="AK40" i="2"/>
  <c r="AM40" i="2" s="1"/>
  <c r="AO40" i="2" s="1"/>
  <c r="AK57" i="2"/>
  <c r="AM57" i="2" s="1"/>
  <c r="AO57" i="2" s="1"/>
  <c r="AK54" i="2"/>
  <c r="AM54" i="2" s="1"/>
  <c r="AO54" i="2" s="1"/>
  <c r="AK38" i="2"/>
  <c r="AM38" i="2" s="1"/>
  <c r="AO38" i="2" s="1"/>
  <c r="AK76" i="2"/>
  <c r="AM76" i="2" s="1"/>
  <c r="AO76" i="2" s="1"/>
  <c r="AG46" i="2"/>
  <c r="AI46" i="2" s="1"/>
  <c r="AK46" i="2"/>
  <c r="AM46" i="2" s="1"/>
  <c r="AO46" i="2" s="1"/>
  <c r="AG67" i="2"/>
  <c r="AI67" i="2" s="1"/>
  <c r="AK67" i="2"/>
  <c r="AM67" i="2" s="1"/>
  <c r="AO67" i="2" s="1"/>
  <c r="AG56" i="2"/>
  <c r="AI56" i="2" s="1"/>
  <c r="AK56" i="2"/>
  <c r="AM56" i="2" s="1"/>
  <c r="AO56" i="2" s="1"/>
  <c r="AK47" i="2"/>
  <c r="AM47" i="2" s="1"/>
  <c r="AO47" i="2" s="1"/>
  <c r="AG69" i="2"/>
  <c r="AI69" i="2" s="1"/>
  <c r="AK69" i="2"/>
  <c r="AM69" i="2" s="1"/>
  <c r="AO69" i="2" s="1"/>
  <c r="E17" i="5"/>
  <c r="G14" i="5"/>
  <c r="G17" i="5" s="1"/>
  <c r="F17" i="5"/>
  <c r="F13" i="2"/>
  <c r="BJ27" i="2"/>
  <c r="L88" i="2" l="1"/>
  <c r="L98" i="2"/>
  <c r="L92" i="2"/>
  <c r="L99" i="2"/>
  <c r="L80" i="2"/>
  <c r="L91" i="2"/>
  <c r="L125" i="2"/>
  <c r="L110" i="2"/>
  <c r="L85" i="2"/>
  <c r="L86" i="2"/>
  <c r="L89" i="2"/>
  <c r="L104" i="2"/>
  <c r="L107" i="2"/>
  <c r="L126" i="2"/>
  <c r="L77" i="2"/>
  <c r="L119" i="2"/>
  <c r="L90" i="2"/>
  <c r="L101" i="2"/>
  <c r="L112" i="2"/>
  <c r="L123" i="2"/>
  <c r="L78" i="2"/>
  <c r="L124" i="2"/>
  <c r="L116" i="2"/>
  <c r="L106" i="2"/>
  <c r="L100" i="2"/>
  <c r="L111" i="2"/>
  <c r="L121" i="2"/>
  <c r="L122" i="2"/>
  <c r="L84" i="2"/>
  <c r="L115" i="2"/>
  <c r="L114" i="2"/>
  <c r="L120" i="2"/>
  <c r="L87" i="2"/>
  <c r="L81" i="2"/>
  <c r="L93" i="2"/>
  <c r="L117" i="2"/>
  <c r="L96" i="2"/>
  <c r="L83" i="2"/>
  <c r="L97" i="2"/>
  <c r="L94" i="2"/>
  <c r="L103" i="2"/>
  <c r="L105" i="2"/>
  <c r="L95" i="2"/>
  <c r="L79" i="2"/>
  <c r="L113" i="2"/>
  <c r="L82" i="2"/>
  <c r="L108" i="2"/>
  <c r="L109" i="2"/>
  <c r="L102" i="2"/>
  <c r="L118" i="2"/>
  <c r="L52" i="2"/>
  <c r="L39" i="2"/>
  <c r="L37" i="2"/>
  <c r="L29" i="2"/>
  <c r="L32" i="2"/>
  <c r="L49" i="2"/>
  <c r="L45" i="2"/>
  <c r="L76" i="2"/>
  <c r="L67" i="2"/>
  <c r="L48" i="2"/>
  <c r="L56" i="2"/>
  <c r="L58" i="2"/>
  <c r="L33" i="2"/>
  <c r="L71" i="2"/>
  <c r="L69" i="2"/>
  <c r="L30" i="2"/>
  <c r="L44" i="2"/>
  <c r="L40" i="2"/>
  <c r="L74" i="2"/>
  <c r="L64" i="2"/>
  <c r="L43" i="2"/>
  <c r="L65" i="2"/>
  <c r="L72" i="2"/>
  <c r="L28" i="2"/>
  <c r="L59" i="2"/>
  <c r="L70" i="2"/>
  <c r="L55" i="2"/>
  <c r="L53" i="2"/>
  <c r="L66" i="2"/>
  <c r="L68" i="2"/>
  <c r="L34" i="2"/>
  <c r="L35" i="2"/>
  <c r="L60" i="2"/>
  <c r="L46" i="2"/>
  <c r="L47" i="2"/>
  <c r="L38" i="2"/>
  <c r="L41" i="2"/>
  <c r="L54" i="2"/>
  <c r="L63" i="2"/>
  <c r="L61" i="2"/>
  <c r="L73" i="2"/>
  <c r="L75" i="2"/>
  <c r="L57" i="2"/>
  <c r="L31" i="2"/>
  <c r="L36" i="2"/>
  <c r="L42" i="2"/>
  <c r="L51" i="2"/>
  <c r="L62" i="2"/>
  <c r="L50" i="2"/>
  <c r="L27" i="2"/>
  <c r="BK27" i="2"/>
  <c r="G18" i="5"/>
  <c r="G19" i="5" s="1"/>
  <c r="B21" i="5" s="1"/>
  <c r="N62" i="2" l="1"/>
  <c r="P62" i="2" s="1"/>
  <c r="R62" i="2" s="1"/>
  <c r="AQ62" i="2" s="1"/>
  <c r="N28" i="2"/>
  <c r="P28" i="2" s="1"/>
  <c r="R28" i="2" s="1"/>
  <c r="AQ28" i="2" s="1"/>
  <c r="N49" i="2"/>
  <c r="N120" i="2"/>
  <c r="P120" i="2" s="1"/>
  <c r="R120" i="2" s="1"/>
  <c r="AQ120" i="2" s="1"/>
  <c r="N123" i="2"/>
  <c r="P123" i="2" s="1"/>
  <c r="R123" i="2" s="1"/>
  <c r="AQ123" i="2" s="1"/>
  <c r="N51" i="2"/>
  <c r="P51" i="2" s="1"/>
  <c r="R51" i="2" s="1"/>
  <c r="AQ51" i="2" s="1"/>
  <c r="N114" i="2"/>
  <c r="N31" i="2"/>
  <c r="P31" i="2" s="1"/>
  <c r="R31" i="2" s="1"/>
  <c r="AQ31" i="2" s="1"/>
  <c r="N54" i="2"/>
  <c r="P54" i="2" s="1"/>
  <c r="R54" i="2" s="1"/>
  <c r="AQ54" i="2" s="1"/>
  <c r="N35" i="2"/>
  <c r="P35" i="2" s="1"/>
  <c r="R35" i="2" s="1"/>
  <c r="AQ35" i="2" s="1"/>
  <c r="N70" i="2"/>
  <c r="P70" i="2" s="1"/>
  <c r="R70" i="2" s="1"/>
  <c r="AQ70" i="2" s="1"/>
  <c r="N64" i="2"/>
  <c r="N71" i="2"/>
  <c r="P71" i="2" s="1"/>
  <c r="R71" i="2" s="1"/>
  <c r="AQ71" i="2" s="1"/>
  <c r="N76" i="2"/>
  <c r="P76" i="2" s="1"/>
  <c r="R76" i="2" s="1"/>
  <c r="AQ76" i="2" s="1"/>
  <c r="N39" i="2"/>
  <c r="P39" i="2" s="1"/>
  <c r="R39" i="2" s="1"/>
  <c r="AQ39" i="2" s="1"/>
  <c r="T39" i="2"/>
  <c r="V39" i="2" s="1"/>
  <c r="X39" i="2" s="1"/>
  <c r="AR39" i="2" s="1"/>
  <c r="N82" i="2"/>
  <c r="P82" i="2" s="1"/>
  <c r="R82" i="2" s="1"/>
  <c r="AQ82" i="2" s="1"/>
  <c r="N94" i="2"/>
  <c r="P94" i="2" s="1"/>
  <c r="R94" i="2" s="1"/>
  <c r="AQ94" i="2" s="1"/>
  <c r="N81" i="2"/>
  <c r="P81" i="2" s="1"/>
  <c r="R81" i="2" s="1"/>
  <c r="AQ81" i="2" s="1"/>
  <c r="N122" i="2"/>
  <c r="P122" i="2" s="1"/>
  <c r="R122" i="2" s="1"/>
  <c r="AQ122" i="2" s="1"/>
  <c r="T122" i="2"/>
  <c r="N124" i="2"/>
  <c r="P124" i="2" s="1"/>
  <c r="R124" i="2" s="1"/>
  <c r="AQ124" i="2" s="1"/>
  <c r="N119" i="2"/>
  <c r="P119" i="2" s="1"/>
  <c r="R119" i="2" s="1"/>
  <c r="AQ119" i="2" s="1"/>
  <c r="N86" i="2"/>
  <c r="P86" i="2" s="1"/>
  <c r="R86" i="2" s="1"/>
  <c r="AQ86" i="2" s="1"/>
  <c r="N99" i="2"/>
  <c r="N38" i="2"/>
  <c r="N118" i="2"/>
  <c r="P118" i="2" s="1"/>
  <c r="R118" i="2" s="1"/>
  <c r="AQ118" i="2" s="1"/>
  <c r="N98" i="2"/>
  <c r="P98" i="2" s="1"/>
  <c r="R98" i="2" s="1"/>
  <c r="AQ98" i="2" s="1"/>
  <c r="N73" i="2"/>
  <c r="P73" i="2" s="1"/>
  <c r="R73" i="2" s="1"/>
  <c r="AQ73" i="2" s="1"/>
  <c r="N100" i="2"/>
  <c r="N50" i="2"/>
  <c r="P50" i="2" s="1"/>
  <c r="R50" i="2" s="1"/>
  <c r="AQ50" i="2" s="1"/>
  <c r="N57" i="2"/>
  <c r="P57" i="2" s="1"/>
  <c r="R57" i="2" s="1"/>
  <c r="AQ57" i="2" s="1"/>
  <c r="N41" i="2"/>
  <c r="P41" i="2" s="1"/>
  <c r="R41" i="2" s="1"/>
  <c r="AQ41" i="2" s="1"/>
  <c r="N34" i="2"/>
  <c r="N59" i="2"/>
  <c r="P59" i="2" s="1"/>
  <c r="R59" i="2" s="1"/>
  <c r="AQ59" i="2" s="1"/>
  <c r="N74" i="2"/>
  <c r="P74" i="2" s="1"/>
  <c r="R74" i="2" s="1"/>
  <c r="AQ74" i="2" s="1"/>
  <c r="T74" i="2"/>
  <c r="V74" i="2" s="1"/>
  <c r="X74" i="2" s="1"/>
  <c r="AR74" i="2" s="1"/>
  <c r="N33" i="2"/>
  <c r="P33" i="2" s="1"/>
  <c r="R33" i="2" s="1"/>
  <c r="AQ33" i="2" s="1"/>
  <c r="N45" i="2"/>
  <c r="P45" i="2" s="1"/>
  <c r="R45" i="2" s="1"/>
  <c r="AQ45" i="2" s="1"/>
  <c r="N52" i="2"/>
  <c r="P52" i="2" s="1"/>
  <c r="R52" i="2" s="1"/>
  <c r="AQ52" i="2" s="1"/>
  <c r="N113" i="2"/>
  <c r="N97" i="2"/>
  <c r="P97" i="2" s="1"/>
  <c r="R97" i="2" s="1"/>
  <c r="AQ97" i="2" s="1"/>
  <c r="N87" i="2"/>
  <c r="P87" i="2" s="1"/>
  <c r="R87" i="2" s="1"/>
  <c r="AQ87" i="2" s="1"/>
  <c r="N121" i="2"/>
  <c r="P121" i="2" s="1"/>
  <c r="R121" i="2" s="1"/>
  <c r="AQ121" i="2" s="1"/>
  <c r="N78" i="2"/>
  <c r="N77" i="2"/>
  <c r="P77" i="2" s="1"/>
  <c r="R77" i="2" s="1"/>
  <c r="AQ77" i="2" s="1"/>
  <c r="N85" i="2"/>
  <c r="P85" i="2" s="1"/>
  <c r="R85" i="2" s="1"/>
  <c r="AQ85" i="2" s="1"/>
  <c r="N92" i="2"/>
  <c r="P92" i="2" s="1"/>
  <c r="R92" i="2" s="1"/>
  <c r="AQ92" i="2" s="1"/>
  <c r="N75" i="2"/>
  <c r="P75" i="2" s="1"/>
  <c r="R75" i="2" s="1"/>
  <c r="AQ75" i="2" s="1"/>
  <c r="N40" i="2"/>
  <c r="P40" i="2" s="1"/>
  <c r="R40" i="2" s="1"/>
  <c r="AQ40" i="2" s="1"/>
  <c r="N79" i="2"/>
  <c r="P79" i="2" s="1"/>
  <c r="R79" i="2" s="1"/>
  <c r="AQ79" i="2" s="1"/>
  <c r="N111" i="2"/>
  <c r="P111" i="2" s="1"/>
  <c r="R111" i="2" s="1"/>
  <c r="AQ111" i="2" s="1"/>
  <c r="N110" i="2"/>
  <c r="P110" i="2" s="1"/>
  <c r="R110" i="2" s="1"/>
  <c r="AQ110" i="2" s="1"/>
  <c r="N66" i="2"/>
  <c r="P66" i="2" s="1"/>
  <c r="R66" i="2" s="1"/>
  <c r="AQ66" i="2" s="1"/>
  <c r="N56" i="2"/>
  <c r="P56" i="2" s="1"/>
  <c r="R56" i="2" s="1"/>
  <c r="AQ56" i="2" s="1"/>
  <c r="T56" i="2"/>
  <c r="V56" i="2" s="1"/>
  <c r="X56" i="2" s="1"/>
  <c r="AR56" i="2" s="1"/>
  <c r="N102" i="2"/>
  <c r="N96" i="2"/>
  <c r="P96" i="2" s="1"/>
  <c r="R96" i="2" s="1"/>
  <c r="AQ96" i="2" s="1"/>
  <c r="N107" i="2"/>
  <c r="P107" i="2" s="1"/>
  <c r="R107" i="2" s="1"/>
  <c r="AQ107" i="2" s="1"/>
  <c r="T107" i="2"/>
  <c r="V107" i="2" s="1"/>
  <c r="X107" i="2" s="1"/>
  <c r="AR107" i="2" s="1"/>
  <c r="N125" i="2"/>
  <c r="P125" i="2" s="1"/>
  <c r="R125" i="2" s="1"/>
  <c r="AQ125" i="2" s="1"/>
  <c r="N42" i="2"/>
  <c r="P42" i="2" s="1"/>
  <c r="R42" i="2" s="1"/>
  <c r="AQ42" i="2" s="1"/>
  <c r="N46" i="2"/>
  <c r="N53" i="2"/>
  <c r="P53" i="2" s="1"/>
  <c r="R53" i="2" s="1"/>
  <c r="AQ53" i="2" s="1"/>
  <c r="N30" i="2"/>
  <c r="P30" i="2" s="1"/>
  <c r="R30" i="2" s="1"/>
  <c r="AQ30" i="2" s="1"/>
  <c r="N48" i="2"/>
  <c r="P48" i="2" s="1"/>
  <c r="R48" i="2" s="1"/>
  <c r="AQ48" i="2" s="1"/>
  <c r="N29" i="2"/>
  <c r="P29" i="2" s="1"/>
  <c r="R29" i="2" s="1"/>
  <c r="AQ29" i="2" s="1"/>
  <c r="N109" i="2"/>
  <c r="T109" i="2" s="1"/>
  <c r="V109" i="2" s="1"/>
  <c r="X109" i="2" s="1"/>
  <c r="AR109" i="2" s="1"/>
  <c r="N105" i="2"/>
  <c r="P105" i="2" s="1"/>
  <c r="R105" i="2" s="1"/>
  <c r="AQ105" i="2" s="1"/>
  <c r="N117" i="2"/>
  <c r="P117" i="2" s="1"/>
  <c r="R117" i="2" s="1"/>
  <c r="AQ117" i="2" s="1"/>
  <c r="N115" i="2"/>
  <c r="P115" i="2" s="1"/>
  <c r="R115" i="2" s="1"/>
  <c r="AQ115" i="2" s="1"/>
  <c r="N106" i="2"/>
  <c r="P106" i="2" s="1"/>
  <c r="R106" i="2" s="1"/>
  <c r="AQ106" i="2" s="1"/>
  <c r="T106" i="2"/>
  <c r="V106" i="2" s="1"/>
  <c r="X106" i="2" s="1"/>
  <c r="AR106" i="2" s="1"/>
  <c r="N101" i="2"/>
  <c r="N104" i="2"/>
  <c r="N91" i="2"/>
  <c r="P91" i="2" s="1"/>
  <c r="R91" i="2" s="1"/>
  <c r="AQ91" i="2" s="1"/>
  <c r="N68" i="2"/>
  <c r="P68" i="2" s="1"/>
  <c r="R68" i="2" s="1"/>
  <c r="AQ68" i="2" s="1"/>
  <c r="N58" i="2"/>
  <c r="N83" i="2"/>
  <c r="N126" i="2"/>
  <c r="P126" i="2" s="1"/>
  <c r="R126" i="2" s="1"/>
  <c r="AQ126" i="2" s="1"/>
  <c r="N47" i="2"/>
  <c r="P47" i="2" s="1"/>
  <c r="R47" i="2" s="1"/>
  <c r="AQ47" i="2" s="1"/>
  <c r="N72" i="2"/>
  <c r="P72" i="2" s="1"/>
  <c r="R72" i="2" s="1"/>
  <c r="AQ72" i="2" s="1"/>
  <c r="N44" i="2"/>
  <c r="N32" i="2"/>
  <c r="N95" i="2"/>
  <c r="P95" i="2" s="1"/>
  <c r="R95" i="2" s="1"/>
  <c r="AQ95" i="2" s="1"/>
  <c r="N112" i="2"/>
  <c r="P112" i="2" s="1"/>
  <c r="R112" i="2" s="1"/>
  <c r="AQ112" i="2" s="1"/>
  <c r="N88" i="2"/>
  <c r="P88" i="2" s="1"/>
  <c r="R88" i="2" s="1"/>
  <c r="AQ88" i="2" s="1"/>
  <c r="N61" i="2"/>
  <c r="N65" i="2"/>
  <c r="T65" i="2" s="1"/>
  <c r="V65" i="2" s="1"/>
  <c r="X65" i="2" s="1"/>
  <c r="AR65" i="2" s="1"/>
  <c r="N36" i="2"/>
  <c r="P36" i="2" s="1"/>
  <c r="R36" i="2" s="1"/>
  <c r="AQ36" i="2" s="1"/>
  <c r="T36" i="2"/>
  <c r="Z36" i="2" s="1"/>
  <c r="N63" i="2"/>
  <c r="P63" i="2" s="1"/>
  <c r="R63" i="2" s="1"/>
  <c r="AQ63" i="2" s="1"/>
  <c r="N60" i="2"/>
  <c r="N55" i="2"/>
  <c r="N43" i="2"/>
  <c r="P43" i="2" s="1"/>
  <c r="R43" i="2" s="1"/>
  <c r="AQ43" i="2" s="1"/>
  <c r="N69" i="2"/>
  <c r="P69" i="2" s="1"/>
  <c r="R69" i="2" s="1"/>
  <c r="AQ69" i="2" s="1"/>
  <c r="T69" i="2"/>
  <c r="V69" i="2" s="1"/>
  <c r="X69" i="2" s="1"/>
  <c r="AR69" i="2" s="1"/>
  <c r="N67" i="2"/>
  <c r="N37" i="2"/>
  <c r="P37" i="2" s="1"/>
  <c r="R37" i="2" s="1"/>
  <c r="AQ37" i="2" s="1"/>
  <c r="N108" i="2"/>
  <c r="N103" i="2"/>
  <c r="N93" i="2"/>
  <c r="P93" i="2" s="1"/>
  <c r="R93" i="2" s="1"/>
  <c r="AQ93" i="2" s="1"/>
  <c r="N84" i="2"/>
  <c r="P84" i="2" s="1"/>
  <c r="R84" i="2" s="1"/>
  <c r="AQ84" i="2" s="1"/>
  <c r="N116" i="2"/>
  <c r="N90" i="2"/>
  <c r="T90" i="2" s="1"/>
  <c r="V90" i="2" s="1"/>
  <c r="X90" i="2" s="1"/>
  <c r="AR90" i="2" s="1"/>
  <c r="N89" i="2"/>
  <c r="T89" i="2" s="1"/>
  <c r="V89" i="2" s="1"/>
  <c r="X89" i="2" s="1"/>
  <c r="AR89" i="2" s="1"/>
  <c r="N80" i="2"/>
  <c r="T80" i="2" s="1"/>
  <c r="V80" i="2" s="1"/>
  <c r="X80" i="2" s="1"/>
  <c r="AR80" i="2" s="1"/>
  <c r="BI27" i="2"/>
  <c r="T91" i="2" l="1"/>
  <c r="V91" i="2" s="1"/>
  <c r="X91" i="2" s="1"/>
  <c r="AR91" i="2" s="1"/>
  <c r="T86" i="2"/>
  <c r="V86" i="2" s="1"/>
  <c r="X86" i="2" s="1"/>
  <c r="AR86" i="2" s="1"/>
  <c r="T81" i="2"/>
  <c r="T52" i="2"/>
  <c r="V52" i="2" s="1"/>
  <c r="X52" i="2" s="1"/>
  <c r="AR52" i="2" s="1"/>
  <c r="T126" i="2"/>
  <c r="V126" i="2" s="1"/>
  <c r="X126" i="2" s="1"/>
  <c r="AR126" i="2" s="1"/>
  <c r="T48" i="2"/>
  <c r="V48" i="2" s="1"/>
  <c r="X48" i="2" s="1"/>
  <c r="AR48" i="2" s="1"/>
  <c r="T79" i="2"/>
  <c r="V79" i="2" s="1"/>
  <c r="X79" i="2" s="1"/>
  <c r="AR79" i="2" s="1"/>
  <c r="T40" i="2"/>
  <c r="Z40" i="2" s="1"/>
  <c r="AB40" i="2" s="1"/>
  <c r="AD40" i="2" s="1"/>
  <c r="AS40" i="2" s="1"/>
  <c r="T57" i="2"/>
  <c r="V57" i="2" s="1"/>
  <c r="X57" i="2" s="1"/>
  <c r="AR57" i="2" s="1"/>
  <c r="T70" i="2"/>
  <c r="V70" i="2" s="1"/>
  <c r="X70" i="2" s="1"/>
  <c r="AR70" i="2" s="1"/>
  <c r="T31" i="2"/>
  <c r="V31" i="2" s="1"/>
  <c r="X31" i="2" s="1"/>
  <c r="AR31" i="2" s="1"/>
  <c r="Z80" i="2"/>
  <c r="AB80" i="2" s="1"/>
  <c r="AD80" i="2" s="1"/>
  <c r="AS80" i="2" s="1"/>
  <c r="T37" i="2"/>
  <c r="V37" i="2" s="1"/>
  <c r="X37" i="2" s="1"/>
  <c r="AR37" i="2" s="1"/>
  <c r="T30" i="2"/>
  <c r="Z30" i="2" s="1"/>
  <c r="AB30" i="2" s="1"/>
  <c r="AD30" i="2" s="1"/>
  <c r="AS30" i="2" s="1"/>
  <c r="T125" i="2"/>
  <c r="V125" i="2" s="1"/>
  <c r="X125" i="2" s="1"/>
  <c r="AR125" i="2" s="1"/>
  <c r="T59" i="2"/>
  <c r="V59" i="2" s="1"/>
  <c r="X59" i="2" s="1"/>
  <c r="AR59" i="2" s="1"/>
  <c r="T50" i="2"/>
  <c r="V50" i="2" s="1"/>
  <c r="X50" i="2" s="1"/>
  <c r="AR50" i="2" s="1"/>
  <c r="T54" i="2"/>
  <c r="V54" i="2" s="1"/>
  <c r="X54" i="2" s="1"/>
  <c r="AR54" i="2" s="1"/>
  <c r="T123" i="2"/>
  <c r="V123" i="2" s="1"/>
  <c r="X123" i="2" s="1"/>
  <c r="AR123" i="2" s="1"/>
  <c r="T93" i="2"/>
  <c r="T88" i="2"/>
  <c r="V88" i="2" s="1"/>
  <c r="X88" i="2" s="1"/>
  <c r="AR88" i="2" s="1"/>
  <c r="T29" i="2"/>
  <c r="T53" i="2"/>
  <c r="V53" i="2" s="1"/>
  <c r="X53" i="2" s="1"/>
  <c r="AR53" i="2" s="1"/>
  <c r="Z107" i="2"/>
  <c r="AB107" i="2" s="1"/>
  <c r="AD107" i="2" s="1"/>
  <c r="AS107" i="2" s="1"/>
  <c r="T85" i="2"/>
  <c r="T33" i="2"/>
  <c r="T43" i="2"/>
  <c r="Z43" i="2" s="1"/>
  <c r="T111" i="2"/>
  <c r="V111" i="2" s="1"/>
  <c r="X111" i="2" s="1"/>
  <c r="AR111" i="2" s="1"/>
  <c r="T118" i="2"/>
  <c r="V118" i="2" s="1"/>
  <c r="X118" i="2" s="1"/>
  <c r="AR118" i="2" s="1"/>
  <c r="T119" i="2"/>
  <c r="V119" i="2" s="1"/>
  <c r="X119" i="2" s="1"/>
  <c r="AR119" i="2" s="1"/>
  <c r="T76" i="2"/>
  <c r="V76" i="2" s="1"/>
  <c r="X76" i="2" s="1"/>
  <c r="AR76" i="2" s="1"/>
  <c r="T84" i="2"/>
  <c r="T63" i="2"/>
  <c r="T95" i="2"/>
  <c r="Z91" i="2"/>
  <c r="AB91" i="2" s="1"/>
  <c r="AD91" i="2" s="1"/>
  <c r="AS91" i="2" s="1"/>
  <c r="T105" i="2"/>
  <c r="Z105" i="2" s="1"/>
  <c r="AB105" i="2" s="1"/>
  <c r="AD105" i="2" s="1"/>
  <c r="AS105" i="2" s="1"/>
  <c r="T92" i="2"/>
  <c r="Z92" i="2" s="1"/>
  <c r="T97" i="2"/>
  <c r="Z57" i="2"/>
  <c r="AF57" i="2" s="1"/>
  <c r="T98" i="2"/>
  <c r="V98" i="2" s="1"/>
  <c r="X98" i="2" s="1"/>
  <c r="AR98" i="2" s="1"/>
  <c r="Z69" i="2"/>
  <c r="AB69" i="2" s="1"/>
  <c r="AD69" i="2" s="1"/>
  <c r="AS69" i="2" s="1"/>
  <c r="T112" i="2"/>
  <c r="V112" i="2" s="1"/>
  <c r="X112" i="2" s="1"/>
  <c r="AR112" i="2" s="1"/>
  <c r="T72" i="2"/>
  <c r="T117" i="2"/>
  <c r="V117" i="2" s="1"/>
  <c r="X117" i="2" s="1"/>
  <c r="AR117" i="2" s="1"/>
  <c r="Z125" i="2"/>
  <c r="AB125" i="2" s="1"/>
  <c r="AD125" i="2" s="1"/>
  <c r="AS125" i="2" s="1"/>
  <c r="T96" i="2"/>
  <c r="V96" i="2" s="1"/>
  <c r="X96" i="2" s="1"/>
  <c r="AR96" i="2" s="1"/>
  <c r="T87" i="2"/>
  <c r="V87" i="2" s="1"/>
  <c r="X87" i="2" s="1"/>
  <c r="AR87" i="2" s="1"/>
  <c r="Z74" i="2"/>
  <c r="AB74" i="2" s="1"/>
  <c r="AD74" i="2" s="1"/>
  <c r="AS74" i="2" s="1"/>
  <c r="T41" i="2"/>
  <c r="V41" i="2" s="1"/>
  <c r="X41" i="2" s="1"/>
  <c r="AR41" i="2" s="1"/>
  <c r="Z39" i="2"/>
  <c r="AB39" i="2" s="1"/>
  <c r="AD39" i="2" s="1"/>
  <c r="AS39" i="2" s="1"/>
  <c r="T71" i="2"/>
  <c r="Z71" i="2" s="1"/>
  <c r="AB71" i="2" s="1"/>
  <c r="AD71" i="2" s="1"/>
  <c r="AS71" i="2" s="1"/>
  <c r="Z54" i="2"/>
  <c r="AF54" i="2" s="1"/>
  <c r="AH54" i="2" s="1"/>
  <c r="AJ54" i="2" s="1"/>
  <c r="AT54" i="2" s="1"/>
  <c r="AB43" i="2"/>
  <c r="AD43" i="2" s="1"/>
  <c r="AS43" i="2" s="1"/>
  <c r="AB36" i="2"/>
  <c r="AD36" i="2" s="1"/>
  <c r="AS36" i="2" s="1"/>
  <c r="P103" i="2"/>
  <c r="R103" i="2" s="1"/>
  <c r="AQ103" i="2" s="1"/>
  <c r="T55" i="2"/>
  <c r="V55" i="2" s="1"/>
  <c r="X55" i="2" s="1"/>
  <c r="AR55" i="2" s="1"/>
  <c r="P55" i="2"/>
  <c r="R55" i="2" s="1"/>
  <c r="AQ55" i="2" s="1"/>
  <c r="P83" i="2"/>
  <c r="R83" i="2" s="1"/>
  <c r="AQ83" i="2" s="1"/>
  <c r="P44" i="2"/>
  <c r="R44" i="2" s="1"/>
  <c r="AQ44" i="2" s="1"/>
  <c r="T44" i="2"/>
  <c r="P101" i="2"/>
  <c r="R101" i="2" s="1"/>
  <c r="AQ101" i="2" s="1"/>
  <c r="T101" i="2"/>
  <c r="V92" i="2"/>
  <c r="X92" i="2" s="1"/>
  <c r="AR92" i="2" s="1"/>
  <c r="Z50" i="2"/>
  <c r="AB50" i="2" s="1"/>
  <c r="AD50" i="2" s="1"/>
  <c r="AS50" i="2" s="1"/>
  <c r="V81" i="2"/>
  <c r="X81" i="2" s="1"/>
  <c r="AR81" i="2" s="1"/>
  <c r="P114" i="2"/>
  <c r="R114" i="2" s="1"/>
  <c r="AQ114" i="2" s="1"/>
  <c r="T114" i="2"/>
  <c r="V114" i="2" s="1"/>
  <c r="X114" i="2" s="1"/>
  <c r="AR114" i="2" s="1"/>
  <c r="P102" i="2"/>
  <c r="R102" i="2" s="1"/>
  <c r="AQ102" i="2" s="1"/>
  <c r="T102" i="2"/>
  <c r="V102" i="2" s="1"/>
  <c r="X102" i="2" s="1"/>
  <c r="AR102" i="2" s="1"/>
  <c r="P100" i="2"/>
  <c r="R100" i="2" s="1"/>
  <c r="AQ100" i="2" s="1"/>
  <c r="T100" i="2"/>
  <c r="V100" i="2" s="1"/>
  <c r="X100" i="2" s="1"/>
  <c r="AR100" i="2" s="1"/>
  <c r="Z100" i="2"/>
  <c r="AB100" i="2" s="1"/>
  <c r="AD100" i="2" s="1"/>
  <c r="AS100" i="2" s="1"/>
  <c r="P89" i="2"/>
  <c r="R89" i="2" s="1"/>
  <c r="AQ89" i="2" s="1"/>
  <c r="P116" i="2"/>
  <c r="R116" i="2" s="1"/>
  <c r="AQ116" i="2" s="1"/>
  <c r="T116" i="2"/>
  <c r="V116" i="2" s="1"/>
  <c r="X116" i="2" s="1"/>
  <c r="AR116" i="2" s="1"/>
  <c r="T103" i="2"/>
  <c r="V103" i="2" s="1"/>
  <c r="X103" i="2" s="1"/>
  <c r="AR103" i="2" s="1"/>
  <c r="T32" i="2"/>
  <c r="V32" i="2" s="1"/>
  <c r="X32" i="2" s="1"/>
  <c r="AR32" i="2" s="1"/>
  <c r="P32" i="2"/>
  <c r="R32" i="2" s="1"/>
  <c r="AQ32" i="2" s="1"/>
  <c r="T83" i="2"/>
  <c r="V83" i="2" s="1"/>
  <c r="X83" i="2" s="1"/>
  <c r="AR83" i="2" s="1"/>
  <c r="P78" i="2"/>
  <c r="R78" i="2" s="1"/>
  <c r="AQ78" i="2" s="1"/>
  <c r="T78" i="2"/>
  <c r="V78" i="2" s="1"/>
  <c r="X78" i="2" s="1"/>
  <c r="AR78" i="2" s="1"/>
  <c r="Z97" i="2"/>
  <c r="AB97" i="2" s="1"/>
  <c r="AD97" i="2" s="1"/>
  <c r="AS97" i="2" s="1"/>
  <c r="V97" i="2"/>
  <c r="X97" i="2" s="1"/>
  <c r="AR97" i="2" s="1"/>
  <c r="P99" i="2"/>
  <c r="R99" i="2" s="1"/>
  <c r="AQ99" i="2" s="1"/>
  <c r="T99" i="2"/>
  <c r="V99" i="2" s="1"/>
  <c r="X99" i="2" s="1"/>
  <c r="AR99" i="2" s="1"/>
  <c r="P64" i="2"/>
  <c r="R64" i="2" s="1"/>
  <c r="AQ64" i="2" s="1"/>
  <c r="T64" i="2"/>
  <c r="V64" i="2" s="1"/>
  <c r="X64" i="2" s="1"/>
  <c r="AR64" i="2" s="1"/>
  <c r="P58" i="2"/>
  <c r="R58" i="2" s="1"/>
  <c r="AQ58" i="2" s="1"/>
  <c r="T58" i="2"/>
  <c r="V58" i="2" s="1"/>
  <c r="X58" i="2" s="1"/>
  <c r="AR58" i="2" s="1"/>
  <c r="P109" i="2"/>
  <c r="R109" i="2" s="1"/>
  <c r="AQ109" i="2" s="1"/>
  <c r="Z109" i="2"/>
  <c r="AB109" i="2" s="1"/>
  <c r="AD109" i="2" s="1"/>
  <c r="AS109" i="2" s="1"/>
  <c r="P113" i="2"/>
  <c r="R113" i="2" s="1"/>
  <c r="AQ113" i="2" s="1"/>
  <c r="T113" i="2"/>
  <c r="V113" i="2" s="1"/>
  <c r="X113" i="2" s="1"/>
  <c r="AR113" i="2" s="1"/>
  <c r="P80" i="2"/>
  <c r="R80" i="2" s="1"/>
  <c r="AQ80" i="2" s="1"/>
  <c r="P90" i="2"/>
  <c r="R90" i="2" s="1"/>
  <c r="AQ90" i="2" s="1"/>
  <c r="Z90" i="2"/>
  <c r="P108" i="2"/>
  <c r="R108" i="2" s="1"/>
  <c r="AQ108" i="2" s="1"/>
  <c r="T108" i="2"/>
  <c r="P67" i="2"/>
  <c r="R67" i="2" s="1"/>
  <c r="AQ67" i="2" s="1"/>
  <c r="T67" i="2"/>
  <c r="Z67" i="2" s="1"/>
  <c r="AB67" i="2" s="1"/>
  <c r="AD67" i="2" s="1"/>
  <c r="AS67" i="2" s="1"/>
  <c r="P60" i="2"/>
  <c r="R60" i="2" s="1"/>
  <c r="AQ60" i="2" s="1"/>
  <c r="T60" i="2"/>
  <c r="Z126" i="2"/>
  <c r="V122" i="2"/>
  <c r="X122" i="2" s="1"/>
  <c r="AR122" i="2" s="1"/>
  <c r="Z122" i="2"/>
  <c r="AB122" i="2" s="1"/>
  <c r="AD122" i="2" s="1"/>
  <c r="AS122" i="2" s="1"/>
  <c r="P65" i="2"/>
  <c r="R65" i="2" s="1"/>
  <c r="AQ65" i="2" s="1"/>
  <c r="Z65" i="2"/>
  <c r="AB65" i="2" s="1"/>
  <c r="AD65" i="2" s="1"/>
  <c r="AS65" i="2" s="1"/>
  <c r="P46" i="2"/>
  <c r="R46" i="2" s="1"/>
  <c r="AQ46" i="2" s="1"/>
  <c r="T46" i="2"/>
  <c r="V46" i="2" s="1"/>
  <c r="X46" i="2" s="1"/>
  <c r="AR46" i="2" s="1"/>
  <c r="Z89" i="2"/>
  <c r="AB89" i="2" s="1"/>
  <c r="AD89" i="2" s="1"/>
  <c r="AS89" i="2" s="1"/>
  <c r="AF43" i="2"/>
  <c r="AH43" i="2" s="1"/>
  <c r="AJ43" i="2" s="1"/>
  <c r="AT43" i="2" s="1"/>
  <c r="V36" i="2"/>
  <c r="X36" i="2" s="1"/>
  <c r="AR36" i="2" s="1"/>
  <c r="AF36" i="2"/>
  <c r="AH36" i="2" s="1"/>
  <c r="AJ36" i="2" s="1"/>
  <c r="AT36" i="2" s="1"/>
  <c r="P61" i="2"/>
  <c r="R61" i="2" s="1"/>
  <c r="AQ61" i="2" s="1"/>
  <c r="T61" i="2"/>
  <c r="V61" i="2" s="1"/>
  <c r="X61" i="2" s="1"/>
  <c r="AR61" i="2" s="1"/>
  <c r="V72" i="2"/>
  <c r="X72" i="2" s="1"/>
  <c r="AR72" i="2" s="1"/>
  <c r="P104" i="2"/>
  <c r="R104" i="2" s="1"/>
  <c r="AQ104" i="2" s="1"/>
  <c r="T104" i="2"/>
  <c r="V104" i="2" s="1"/>
  <c r="X104" i="2" s="1"/>
  <c r="AR104" i="2" s="1"/>
  <c r="V30" i="2"/>
  <c r="X30" i="2" s="1"/>
  <c r="AR30" i="2" s="1"/>
  <c r="P34" i="2"/>
  <c r="R34" i="2" s="1"/>
  <c r="AQ34" i="2" s="1"/>
  <c r="T34" i="2"/>
  <c r="V34" i="2" s="1"/>
  <c r="X34" i="2" s="1"/>
  <c r="AR34" i="2" s="1"/>
  <c r="Z29" i="2"/>
  <c r="AB29" i="2" s="1"/>
  <c r="AD29" i="2" s="1"/>
  <c r="AS29" i="2" s="1"/>
  <c r="V29" i="2"/>
  <c r="X29" i="2" s="1"/>
  <c r="AR29" i="2" s="1"/>
  <c r="Z111" i="2"/>
  <c r="T77" i="2"/>
  <c r="Z77" i="2" s="1"/>
  <c r="AB77" i="2" s="1"/>
  <c r="AD77" i="2" s="1"/>
  <c r="AS77" i="2" s="1"/>
  <c r="AF30" i="2"/>
  <c r="AH30" i="2" s="1"/>
  <c r="AJ30" i="2" s="1"/>
  <c r="AT30" i="2" s="1"/>
  <c r="Z53" i="2"/>
  <c r="AB53" i="2" s="1"/>
  <c r="AD53" i="2" s="1"/>
  <c r="AS53" i="2" s="1"/>
  <c r="AF97" i="2"/>
  <c r="AH97" i="2" s="1"/>
  <c r="AJ97" i="2" s="1"/>
  <c r="AT97" i="2" s="1"/>
  <c r="Z59" i="2"/>
  <c r="AB59" i="2" s="1"/>
  <c r="AD59" i="2" s="1"/>
  <c r="AS59" i="2" s="1"/>
  <c r="T73" i="2"/>
  <c r="V73" i="2" s="1"/>
  <c r="X73" i="2" s="1"/>
  <c r="AR73" i="2" s="1"/>
  <c r="Z81" i="2"/>
  <c r="AB81" i="2" s="1"/>
  <c r="AD81" i="2" s="1"/>
  <c r="AS81" i="2" s="1"/>
  <c r="T49" i="2"/>
  <c r="P49" i="2"/>
  <c r="R49" i="2" s="1"/>
  <c r="AQ49" i="2" s="1"/>
  <c r="T38" i="2"/>
  <c r="P38" i="2"/>
  <c r="R38" i="2" s="1"/>
  <c r="AQ38" i="2" s="1"/>
  <c r="Z123" i="2"/>
  <c r="T120" i="2"/>
  <c r="Z56" i="2"/>
  <c r="AF56" i="2" s="1"/>
  <c r="AH56" i="2" s="1"/>
  <c r="AJ56" i="2" s="1"/>
  <c r="AT56" i="2" s="1"/>
  <c r="T82" i="2"/>
  <c r="Z37" i="2"/>
  <c r="AB37" i="2" s="1"/>
  <c r="AD37" i="2" s="1"/>
  <c r="AS37" i="2" s="1"/>
  <c r="Z88" i="2"/>
  <c r="AB88" i="2" s="1"/>
  <c r="AD88" i="2" s="1"/>
  <c r="AS88" i="2" s="1"/>
  <c r="Z72" i="2"/>
  <c r="AB72" i="2" s="1"/>
  <c r="AD72" i="2" s="1"/>
  <c r="AS72" i="2" s="1"/>
  <c r="T47" i="2"/>
  <c r="T68" i="2"/>
  <c r="Z68" i="2" s="1"/>
  <c r="AB68" i="2" s="1"/>
  <c r="AD68" i="2" s="1"/>
  <c r="AS68" i="2" s="1"/>
  <c r="Z106" i="2"/>
  <c r="T115" i="2"/>
  <c r="Z115" i="2" s="1"/>
  <c r="AB115" i="2" s="1"/>
  <c r="AD115" i="2" s="1"/>
  <c r="AS115" i="2" s="1"/>
  <c r="T42" i="2"/>
  <c r="T66" i="2"/>
  <c r="T110" i="2"/>
  <c r="Z79" i="2"/>
  <c r="AB79" i="2" s="1"/>
  <c r="AD79" i="2" s="1"/>
  <c r="AS79" i="2" s="1"/>
  <c r="T75" i="2"/>
  <c r="Z75" i="2" s="1"/>
  <c r="AB75" i="2" s="1"/>
  <c r="AD75" i="2" s="1"/>
  <c r="AS75" i="2" s="1"/>
  <c r="T121" i="2"/>
  <c r="Z52" i="2"/>
  <c r="T45" i="2"/>
  <c r="Z41" i="2"/>
  <c r="AB41" i="2" s="1"/>
  <c r="AD41" i="2" s="1"/>
  <c r="AS41" i="2" s="1"/>
  <c r="Z86" i="2"/>
  <c r="AB86" i="2" s="1"/>
  <c r="AD86" i="2" s="1"/>
  <c r="AS86" i="2" s="1"/>
  <c r="T124" i="2"/>
  <c r="T94" i="2"/>
  <c r="Z70" i="2"/>
  <c r="AB70" i="2" s="1"/>
  <c r="AD70" i="2" s="1"/>
  <c r="AS70" i="2" s="1"/>
  <c r="T35" i="2"/>
  <c r="Z35" i="2" s="1"/>
  <c r="AB35" i="2" s="1"/>
  <c r="AD35" i="2" s="1"/>
  <c r="AS35" i="2" s="1"/>
  <c r="T51" i="2"/>
  <c r="V51" i="2" s="1"/>
  <c r="X51" i="2" s="1"/>
  <c r="AR51" i="2" s="1"/>
  <c r="T28" i="2"/>
  <c r="T62" i="2"/>
  <c r="S27" i="2"/>
  <c r="O27" i="2"/>
  <c r="Q27" i="2" s="1"/>
  <c r="AF29" i="2" l="1"/>
  <c r="AH29" i="2" s="1"/>
  <c r="AJ29" i="2" s="1"/>
  <c r="AT29" i="2" s="1"/>
  <c r="Z48" i="2"/>
  <c r="AF69" i="2"/>
  <c r="AH69" i="2" s="1"/>
  <c r="AJ69" i="2" s="1"/>
  <c r="AT69" i="2" s="1"/>
  <c r="Z31" i="2"/>
  <c r="AB31" i="2" s="1"/>
  <c r="AD31" i="2" s="1"/>
  <c r="AS31" i="2" s="1"/>
  <c r="Z119" i="2"/>
  <c r="AB119" i="2" s="1"/>
  <c r="AD119" i="2" s="1"/>
  <c r="AS119" i="2" s="1"/>
  <c r="Z118" i="2"/>
  <c r="AB118" i="2" s="1"/>
  <c r="AD118" i="2" s="1"/>
  <c r="AS118" i="2" s="1"/>
  <c r="AF105" i="2"/>
  <c r="AH105" i="2" s="1"/>
  <c r="AJ105" i="2" s="1"/>
  <c r="AT105" i="2" s="1"/>
  <c r="Z78" i="2"/>
  <c r="AB78" i="2" s="1"/>
  <c r="AD78" i="2" s="1"/>
  <c r="AS78" i="2" s="1"/>
  <c r="Z55" i="2"/>
  <c r="AB55" i="2" s="1"/>
  <c r="AD55" i="2" s="1"/>
  <c r="AS55" i="2" s="1"/>
  <c r="Z98" i="2"/>
  <c r="AF98" i="2" s="1"/>
  <c r="AH98" i="2" s="1"/>
  <c r="AJ98" i="2" s="1"/>
  <c r="AT98" i="2" s="1"/>
  <c r="V105" i="2"/>
  <c r="X105" i="2" s="1"/>
  <c r="AR105" i="2" s="1"/>
  <c r="AB57" i="2"/>
  <c r="AD57" i="2" s="1"/>
  <c r="AS57" i="2" s="1"/>
  <c r="AF107" i="2"/>
  <c r="AH107" i="2" s="1"/>
  <c r="AJ107" i="2" s="1"/>
  <c r="AT107" i="2" s="1"/>
  <c r="V43" i="2"/>
  <c r="X43" i="2" s="1"/>
  <c r="AR43" i="2" s="1"/>
  <c r="Z76" i="2"/>
  <c r="AB76" i="2" s="1"/>
  <c r="AD76" i="2" s="1"/>
  <c r="AS76" i="2" s="1"/>
  <c r="Z96" i="2"/>
  <c r="AB96" i="2" s="1"/>
  <c r="AD96" i="2" s="1"/>
  <c r="AS96" i="2" s="1"/>
  <c r="V40" i="2"/>
  <c r="X40" i="2" s="1"/>
  <c r="AR40" i="2" s="1"/>
  <c r="AF80" i="2"/>
  <c r="AH80" i="2" s="1"/>
  <c r="AJ80" i="2" s="1"/>
  <c r="AT80" i="2" s="1"/>
  <c r="Z64" i="2"/>
  <c r="AB64" i="2" s="1"/>
  <c r="AD64" i="2" s="1"/>
  <c r="AS64" i="2" s="1"/>
  <c r="AF37" i="2"/>
  <c r="AH37" i="2" s="1"/>
  <c r="AJ37" i="2" s="1"/>
  <c r="AT37" i="2" s="1"/>
  <c r="AF78" i="2"/>
  <c r="AH78" i="2" s="1"/>
  <c r="AJ78" i="2" s="1"/>
  <c r="AT78" i="2" s="1"/>
  <c r="AF39" i="2"/>
  <c r="AH39" i="2" s="1"/>
  <c r="AJ39" i="2" s="1"/>
  <c r="AT39" i="2" s="1"/>
  <c r="V33" i="2"/>
  <c r="X33" i="2" s="1"/>
  <c r="AR33" i="2" s="1"/>
  <c r="Z33" i="2"/>
  <c r="V93" i="2"/>
  <c r="X93" i="2" s="1"/>
  <c r="AR93" i="2" s="1"/>
  <c r="Z93" i="2"/>
  <c r="V85" i="2"/>
  <c r="X85" i="2" s="1"/>
  <c r="AR85" i="2" s="1"/>
  <c r="Z85" i="2"/>
  <c r="AB92" i="2"/>
  <c r="AD92" i="2" s="1"/>
  <c r="AS92" i="2" s="1"/>
  <c r="AF92" i="2"/>
  <c r="AH92" i="2" s="1"/>
  <c r="AJ92" i="2" s="1"/>
  <c r="AT92" i="2" s="1"/>
  <c r="Z112" i="2"/>
  <c r="AF112" i="2" s="1"/>
  <c r="AB54" i="2"/>
  <c r="AD54" i="2" s="1"/>
  <c r="AS54" i="2" s="1"/>
  <c r="V71" i="2"/>
  <c r="X71" i="2" s="1"/>
  <c r="AR71" i="2" s="1"/>
  <c r="AF91" i="2"/>
  <c r="AF59" i="2"/>
  <c r="AH59" i="2" s="1"/>
  <c r="AJ59" i="2" s="1"/>
  <c r="AT59" i="2" s="1"/>
  <c r="AF86" i="2"/>
  <c r="AH86" i="2" s="1"/>
  <c r="AJ86" i="2" s="1"/>
  <c r="AT86" i="2" s="1"/>
  <c r="AL29" i="2"/>
  <c r="AN29" i="2" s="1"/>
  <c r="AP29" i="2" s="1"/>
  <c r="AU29" i="2" s="1"/>
  <c r="AV29" i="2" s="1"/>
  <c r="BN29" i="2" s="1"/>
  <c r="AL54" i="2"/>
  <c r="AN54" i="2" s="1"/>
  <c r="AP54" i="2" s="1"/>
  <c r="AU54" i="2" s="1"/>
  <c r="AF50" i="2"/>
  <c r="AH50" i="2" s="1"/>
  <c r="AJ50" i="2" s="1"/>
  <c r="AT50" i="2" s="1"/>
  <c r="Z117" i="2"/>
  <c r="AF117" i="2" s="1"/>
  <c r="AH117" i="2" s="1"/>
  <c r="AJ117" i="2" s="1"/>
  <c r="AT117" i="2" s="1"/>
  <c r="V95" i="2"/>
  <c r="X95" i="2" s="1"/>
  <c r="AR95" i="2" s="1"/>
  <c r="Z95" i="2"/>
  <c r="AB95" i="2" s="1"/>
  <c r="AD95" i="2" s="1"/>
  <c r="AS95" i="2" s="1"/>
  <c r="AL107" i="2"/>
  <c r="AN107" i="2" s="1"/>
  <c r="AP107" i="2" s="1"/>
  <c r="AU107" i="2" s="1"/>
  <c r="AV107" i="2" s="1"/>
  <c r="BN107" i="2" s="1"/>
  <c r="AF74" i="2"/>
  <c r="AH74" i="2" s="1"/>
  <c r="AJ74" i="2" s="1"/>
  <c r="AT74" i="2" s="1"/>
  <c r="Z103" i="2"/>
  <c r="AB103" i="2" s="1"/>
  <c r="AD103" i="2" s="1"/>
  <c r="AS103" i="2" s="1"/>
  <c r="Z87" i="2"/>
  <c r="AF87" i="2" s="1"/>
  <c r="AH87" i="2" s="1"/>
  <c r="AJ87" i="2" s="1"/>
  <c r="AT87" i="2" s="1"/>
  <c r="Z73" i="2"/>
  <c r="AB73" i="2" s="1"/>
  <c r="AD73" i="2" s="1"/>
  <c r="AS73" i="2" s="1"/>
  <c r="AF65" i="2"/>
  <c r="AL80" i="2"/>
  <c r="AN80" i="2" s="1"/>
  <c r="AP80" i="2" s="1"/>
  <c r="AU80" i="2" s="1"/>
  <c r="V63" i="2"/>
  <c r="X63" i="2" s="1"/>
  <c r="AR63" i="2" s="1"/>
  <c r="Z63" i="2"/>
  <c r="AB63" i="2" s="1"/>
  <c r="AD63" i="2" s="1"/>
  <c r="AS63" i="2" s="1"/>
  <c r="AF70" i="2"/>
  <c r="AH70" i="2" s="1"/>
  <c r="AJ70" i="2" s="1"/>
  <c r="AT70" i="2" s="1"/>
  <c r="Z46" i="2"/>
  <c r="AB46" i="2" s="1"/>
  <c r="AD46" i="2" s="1"/>
  <c r="AS46" i="2" s="1"/>
  <c r="AF125" i="2"/>
  <c r="V84" i="2"/>
  <c r="X84" i="2" s="1"/>
  <c r="AR84" i="2" s="1"/>
  <c r="Z84" i="2"/>
  <c r="V28" i="2"/>
  <c r="X28" i="2" s="1"/>
  <c r="AR28" i="2" s="1"/>
  <c r="V110" i="2"/>
  <c r="X110" i="2" s="1"/>
  <c r="AR110" i="2" s="1"/>
  <c r="Z110" i="2"/>
  <c r="AB110" i="2" s="1"/>
  <c r="AD110" i="2" s="1"/>
  <c r="AS110" i="2" s="1"/>
  <c r="V82" i="2"/>
  <c r="X82" i="2" s="1"/>
  <c r="AR82" i="2" s="1"/>
  <c r="V120" i="2"/>
  <c r="X120" i="2" s="1"/>
  <c r="AR120" i="2" s="1"/>
  <c r="Z120" i="2"/>
  <c r="AB120" i="2" s="1"/>
  <c r="AD120" i="2" s="1"/>
  <c r="AS120" i="2" s="1"/>
  <c r="V49" i="2"/>
  <c r="X49" i="2" s="1"/>
  <c r="AR49" i="2" s="1"/>
  <c r="Z49" i="2"/>
  <c r="AF100" i="2"/>
  <c r="AH100" i="2" s="1"/>
  <c r="AJ100" i="2" s="1"/>
  <c r="AT100" i="2" s="1"/>
  <c r="V45" i="2"/>
  <c r="X45" i="2" s="1"/>
  <c r="AR45" i="2" s="1"/>
  <c r="V66" i="2"/>
  <c r="X66" i="2" s="1"/>
  <c r="AR66" i="2" s="1"/>
  <c r="V68" i="2"/>
  <c r="X68" i="2" s="1"/>
  <c r="AR68" i="2" s="1"/>
  <c r="AF68" i="2"/>
  <c r="Z51" i="2"/>
  <c r="AB98" i="2"/>
  <c r="AD98" i="2" s="1"/>
  <c r="AS98" i="2" s="1"/>
  <c r="AL98" i="2"/>
  <c r="AN98" i="2" s="1"/>
  <c r="AP98" i="2" s="1"/>
  <c r="AU98" i="2" s="1"/>
  <c r="AB123" i="2"/>
  <c r="AD123" i="2" s="1"/>
  <c r="AS123" i="2" s="1"/>
  <c r="AF123" i="2"/>
  <c r="AH123" i="2" s="1"/>
  <c r="AJ123" i="2" s="1"/>
  <c r="AT123" i="2" s="1"/>
  <c r="AH57" i="2"/>
  <c r="AJ57" i="2" s="1"/>
  <c r="AT57" i="2" s="1"/>
  <c r="AL57" i="2"/>
  <c r="AN57" i="2" s="1"/>
  <c r="AP57" i="2" s="1"/>
  <c r="AU57" i="2" s="1"/>
  <c r="V77" i="2"/>
  <c r="X77" i="2" s="1"/>
  <c r="AR77" i="2" s="1"/>
  <c r="AF77" i="2"/>
  <c r="AL30" i="2"/>
  <c r="AN30" i="2" s="1"/>
  <c r="AP30" i="2" s="1"/>
  <c r="AU30" i="2" s="1"/>
  <c r="V108" i="2"/>
  <c r="X108" i="2" s="1"/>
  <c r="AR108" i="2" s="1"/>
  <c r="Z108" i="2"/>
  <c r="AF109" i="2"/>
  <c r="AF64" i="2"/>
  <c r="Z116" i="2"/>
  <c r="AB116" i="2" s="1"/>
  <c r="AD116" i="2" s="1"/>
  <c r="AS116" i="2" s="1"/>
  <c r="AF71" i="2"/>
  <c r="V35" i="2"/>
  <c r="X35" i="2" s="1"/>
  <c r="AR35" i="2" s="1"/>
  <c r="AF35" i="2"/>
  <c r="AH35" i="2" s="1"/>
  <c r="AJ35" i="2" s="1"/>
  <c r="AT35" i="2" s="1"/>
  <c r="V94" i="2"/>
  <c r="X94" i="2" s="1"/>
  <c r="AR94" i="2" s="1"/>
  <c r="Z94" i="2"/>
  <c r="AB94" i="2" s="1"/>
  <c r="AD94" i="2" s="1"/>
  <c r="AS94" i="2" s="1"/>
  <c r="AL86" i="2"/>
  <c r="AN86" i="2" s="1"/>
  <c r="AP86" i="2" s="1"/>
  <c r="AU86" i="2" s="1"/>
  <c r="V124" i="2"/>
  <c r="X124" i="2" s="1"/>
  <c r="AR124" i="2" s="1"/>
  <c r="Z124" i="2"/>
  <c r="AB124" i="2" s="1"/>
  <c r="AD124" i="2" s="1"/>
  <c r="AS124" i="2" s="1"/>
  <c r="AB52" i="2"/>
  <c r="AD52" i="2" s="1"/>
  <c r="AS52" i="2" s="1"/>
  <c r="AF52" i="2"/>
  <c r="V47" i="2"/>
  <c r="X47" i="2" s="1"/>
  <c r="AR47" i="2" s="1"/>
  <c r="Z66" i="2"/>
  <c r="AB66" i="2" s="1"/>
  <c r="AD66" i="2" s="1"/>
  <c r="AS66" i="2" s="1"/>
  <c r="AB48" i="2"/>
  <c r="AD48" i="2" s="1"/>
  <c r="AS48" i="2" s="1"/>
  <c r="AF48" i="2"/>
  <c r="AH48" i="2" s="1"/>
  <c r="AJ48" i="2" s="1"/>
  <c r="AT48" i="2" s="1"/>
  <c r="AL48" i="2"/>
  <c r="AN48" i="2" s="1"/>
  <c r="AP48" i="2" s="1"/>
  <c r="AU48" i="2" s="1"/>
  <c r="V38" i="2"/>
  <c r="X38" i="2" s="1"/>
  <c r="AR38" i="2" s="1"/>
  <c r="Z38" i="2"/>
  <c r="AF41" i="2"/>
  <c r="AB111" i="2"/>
  <c r="AD111" i="2" s="1"/>
  <c r="AS111" i="2" s="1"/>
  <c r="AF111" i="2"/>
  <c r="AF53" i="2"/>
  <c r="Z34" i="2"/>
  <c r="AB34" i="2" s="1"/>
  <c r="AD34" i="2" s="1"/>
  <c r="AS34" i="2" s="1"/>
  <c r="Z61" i="2"/>
  <c r="AB61" i="2" s="1"/>
  <c r="AD61" i="2" s="1"/>
  <c r="AS61" i="2" s="1"/>
  <c r="AF122" i="2"/>
  <c r="AH122" i="2" s="1"/>
  <c r="AJ122" i="2" s="1"/>
  <c r="AT122" i="2" s="1"/>
  <c r="Z60" i="2"/>
  <c r="AB60" i="2" s="1"/>
  <c r="AD60" i="2" s="1"/>
  <c r="AS60" i="2" s="1"/>
  <c r="V60" i="2"/>
  <c r="X60" i="2" s="1"/>
  <c r="AR60" i="2" s="1"/>
  <c r="Z102" i="2"/>
  <c r="AB102" i="2" s="1"/>
  <c r="AD102" i="2" s="1"/>
  <c r="AS102" i="2" s="1"/>
  <c r="Z114" i="2"/>
  <c r="AB114" i="2" s="1"/>
  <c r="AD114" i="2" s="1"/>
  <c r="AS114" i="2" s="1"/>
  <c r="AL69" i="2"/>
  <c r="AN69" i="2" s="1"/>
  <c r="AP69" i="2" s="1"/>
  <c r="AU69" i="2" s="1"/>
  <c r="AV69" i="2" s="1"/>
  <c r="BN69" i="2" s="1"/>
  <c r="AF55" i="2"/>
  <c r="AL43" i="2"/>
  <c r="AN43" i="2" s="1"/>
  <c r="AP43" i="2" s="1"/>
  <c r="AU43" i="2" s="1"/>
  <c r="AB56" i="2"/>
  <c r="AD56" i="2" s="1"/>
  <c r="AS56" i="2" s="1"/>
  <c r="AL56" i="2"/>
  <c r="AN56" i="2" s="1"/>
  <c r="AP56" i="2" s="1"/>
  <c r="AU56" i="2" s="1"/>
  <c r="Z104" i="2"/>
  <c r="AB104" i="2" s="1"/>
  <c r="AD104" i="2" s="1"/>
  <c r="AS104" i="2" s="1"/>
  <c r="AF40" i="2"/>
  <c r="AH40" i="2" s="1"/>
  <c r="AJ40" i="2" s="1"/>
  <c r="AT40" i="2" s="1"/>
  <c r="V115" i="2"/>
  <c r="X115" i="2" s="1"/>
  <c r="AR115" i="2" s="1"/>
  <c r="AF115" i="2"/>
  <c r="AH115" i="2" s="1"/>
  <c r="AJ115" i="2" s="1"/>
  <c r="AT115" i="2" s="1"/>
  <c r="AF88" i="2"/>
  <c r="AH88" i="2" s="1"/>
  <c r="AJ88" i="2" s="1"/>
  <c r="AT88" i="2" s="1"/>
  <c r="AL105" i="2"/>
  <c r="AN105" i="2" s="1"/>
  <c r="AP105" i="2" s="1"/>
  <c r="AU105" i="2" s="1"/>
  <c r="AF96" i="2"/>
  <c r="AL37" i="2"/>
  <c r="AN37" i="2" s="1"/>
  <c r="AP37" i="2" s="1"/>
  <c r="AU37" i="2" s="1"/>
  <c r="AW37" i="2" s="1"/>
  <c r="BO37" i="2" s="1"/>
  <c r="AF81" i="2"/>
  <c r="Z32" i="2"/>
  <c r="AF32" i="2" s="1"/>
  <c r="AH32" i="2" s="1"/>
  <c r="AJ32" i="2" s="1"/>
  <c r="AT32" i="2" s="1"/>
  <c r="V62" i="2"/>
  <c r="X62" i="2" s="1"/>
  <c r="AR62" i="2" s="1"/>
  <c r="Z62" i="2"/>
  <c r="AB62" i="2" s="1"/>
  <c r="AD62" i="2" s="1"/>
  <c r="AS62" i="2" s="1"/>
  <c r="Z82" i="2"/>
  <c r="AB82" i="2" s="1"/>
  <c r="AD82" i="2" s="1"/>
  <c r="AS82" i="2" s="1"/>
  <c r="Z121" i="2"/>
  <c r="V121" i="2"/>
  <c r="X121" i="2" s="1"/>
  <c r="AR121" i="2" s="1"/>
  <c r="V42" i="2"/>
  <c r="X42" i="2" s="1"/>
  <c r="AR42" i="2" s="1"/>
  <c r="AB106" i="2"/>
  <c r="AD106" i="2" s="1"/>
  <c r="AS106" i="2" s="1"/>
  <c r="AF106" i="2"/>
  <c r="Z47" i="2"/>
  <c r="AB47" i="2" s="1"/>
  <c r="AD47" i="2" s="1"/>
  <c r="AS47" i="2" s="1"/>
  <c r="Z28" i="2"/>
  <c r="AB28" i="2" s="1"/>
  <c r="AD28" i="2" s="1"/>
  <c r="AS28" i="2" s="1"/>
  <c r="Z45" i="2"/>
  <c r="AB45" i="2" s="1"/>
  <c r="AD45" i="2" s="1"/>
  <c r="AS45" i="2" s="1"/>
  <c r="AL40" i="2"/>
  <c r="AN40" i="2" s="1"/>
  <c r="AP40" i="2" s="1"/>
  <c r="AU40" i="2" s="1"/>
  <c r="Z42" i="2"/>
  <c r="AF79" i="2"/>
  <c r="AH79" i="2" s="1"/>
  <c r="AJ79" i="2" s="1"/>
  <c r="AT79" i="2" s="1"/>
  <c r="AL97" i="2"/>
  <c r="AN97" i="2" s="1"/>
  <c r="AP97" i="2" s="1"/>
  <c r="AU97" i="2" s="1"/>
  <c r="AV97" i="2" s="1"/>
  <c r="BN97" i="2" s="1"/>
  <c r="AF126" i="2"/>
  <c r="AB126" i="2"/>
  <c r="AD126" i="2" s="1"/>
  <c r="AS126" i="2" s="1"/>
  <c r="V67" i="2"/>
  <c r="X67" i="2" s="1"/>
  <c r="AR67" i="2" s="1"/>
  <c r="AF67" i="2"/>
  <c r="AH67" i="2" s="1"/>
  <c r="AJ67" i="2" s="1"/>
  <c r="AT67" i="2" s="1"/>
  <c r="Z113" i="2"/>
  <c r="AB113" i="2" s="1"/>
  <c r="AD113" i="2" s="1"/>
  <c r="AS113" i="2" s="1"/>
  <c r="Z58" i="2"/>
  <c r="AB58" i="2" s="1"/>
  <c r="AD58" i="2" s="1"/>
  <c r="AS58" i="2" s="1"/>
  <c r="Z99" i="2"/>
  <c r="AB99" i="2" s="1"/>
  <c r="AD99" i="2" s="1"/>
  <c r="AS99" i="2" s="1"/>
  <c r="AF89" i="2"/>
  <c r="AH89" i="2" s="1"/>
  <c r="AJ89" i="2" s="1"/>
  <c r="AT89" i="2" s="1"/>
  <c r="Z101" i="2"/>
  <c r="V101" i="2"/>
  <c r="X101" i="2" s="1"/>
  <c r="AR101" i="2" s="1"/>
  <c r="V44" i="2"/>
  <c r="X44" i="2" s="1"/>
  <c r="AR44" i="2" s="1"/>
  <c r="Z44" i="2"/>
  <c r="Z83" i="2"/>
  <c r="AL36" i="2"/>
  <c r="AN36" i="2" s="1"/>
  <c r="AP36" i="2" s="1"/>
  <c r="AU36" i="2" s="1"/>
  <c r="AF72" i="2"/>
  <c r="AH72" i="2" s="1"/>
  <c r="AJ72" i="2" s="1"/>
  <c r="AT72" i="2" s="1"/>
  <c r="V75" i="2"/>
  <c r="X75" i="2" s="1"/>
  <c r="AR75" i="2" s="1"/>
  <c r="AF75" i="2"/>
  <c r="AH75" i="2" s="1"/>
  <c r="AJ75" i="2" s="1"/>
  <c r="AT75" i="2" s="1"/>
  <c r="AB90" i="2"/>
  <c r="AD90" i="2" s="1"/>
  <c r="AS90" i="2" s="1"/>
  <c r="AF90" i="2"/>
  <c r="AH90" i="2" s="1"/>
  <c r="AJ90" i="2" s="1"/>
  <c r="AT90" i="2" s="1"/>
  <c r="U27" i="2"/>
  <c r="W27" i="2" s="1"/>
  <c r="Y27" i="2"/>
  <c r="AE27" i="2" s="1"/>
  <c r="AG27" i="2" s="1"/>
  <c r="AI27" i="2" s="1"/>
  <c r="K11" i="3"/>
  <c r="J11" i="3"/>
  <c r="AW105" i="2" l="1"/>
  <c r="BO105" i="2" s="1"/>
  <c r="AW80" i="2"/>
  <c r="BO80" i="2" s="1"/>
  <c r="AL78" i="2"/>
  <c r="AN78" i="2" s="1"/>
  <c r="AP78" i="2" s="1"/>
  <c r="AU78" i="2" s="1"/>
  <c r="AF119" i="2"/>
  <c r="AF118" i="2"/>
  <c r="AH118" i="2" s="1"/>
  <c r="AJ118" i="2" s="1"/>
  <c r="AT118" i="2" s="1"/>
  <c r="AL39" i="2"/>
  <c r="AN39" i="2" s="1"/>
  <c r="AP39" i="2" s="1"/>
  <c r="AU39" i="2" s="1"/>
  <c r="AV39" i="2" s="1"/>
  <c r="BN39" i="2" s="1"/>
  <c r="AF34" i="2"/>
  <c r="AH34" i="2" s="1"/>
  <c r="AJ34" i="2" s="1"/>
  <c r="AT34" i="2" s="1"/>
  <c r="AF31" i="2"/>
  <c r="AF114" i="2"/>
  <c r="AH114" i="2" s="1"/>
  <c r="AJ114" i="2" s="1"/>
  <c r="AT114" i="2" s="1"/>
  <c r="AF76" i="2"/>
  <c r="AF63" i="2"/>
  <c r="AH63" i="2" s="1"/>
  <c r="AJ63" i="2" s="1"/>
  <c r="AT63" i="2" s="1"/>
  <c r="AL92" i="2"/>
  <c r="AN92" i="2" s="1"/>
  <c r="AP92" i="2" s="1"/>
  <c r="AU92" i="2" s="1"/>
  <c r="AV92" i="2" s="1"/>
  <c r="BN92" i="2" s="1"/>
  <c r="AL100" i="2"/>
  <c r="AN100" i="2" s="1"/>
  <c r="AP100" i="2" s="1"/>
  <c r="AU100" i="2" s="1"/>
  <c r="AW100" i="2" s="1"/>
  <c r="BO100" i="2" s="1"/>
  <c r="AL50" i="2"/>
  <c r="AN50" i="2" s="1"/>
  <c r="AP50" i="2" s="1"/>
  <c r="AU50" i="2" s="1"/>
  <c r="AV50" i="2" s="1"/>
  <c r="BN50" i="2" s="1"/>
  <c r="AB112" i="2"/>
  <c r="AD112" i="2" s="1"/>
  <c r="AS112" i="2" s="1"/>
  <c r="AL88" i="2"/>
  <c r="AN88" i="2" s="1"/>
  <c r="AP88" i="2" s="1"/>
  <c r="AU88" i="2" s="1"/>
  <c r="AW88" i="2" s="1"/>
  <c r="BO88" i="2" s="1"/>
  <c r="AF62" i="2"/>
  <c r="AH62" i="2" s="1"/>
  <c r="AJ62" i="2" s="1"/>
  <c r="AT62" i="2" s="1"/>
  <c r="AL62" i="2"/>
  <c r="AN62" i="2" s="1"/>
  <c r="AP62" i="2" s="1"/>
  <c r="AU62" i="2" s="1"/>
  <c r="AW43" i="2"/>
  <c r="BO43" i="2" s="1"/>
  <c r="AL123" i="2"/>
  <c r="AN123" i="2" s="1"/>
  <c r="AP123" i="2" s="1"/>
  <c r="AU123" i="2" s="1"/>
  <c r="AW107" i="2"/>
  <c r="BO107" i="2" s="1"/>
  <c r="AV78" i="2"/>
  <c r="BN78" i="2" s="1"/>
  <c r="AH112" i="2"/>
  <c r="AJ112" i="2" s="1"/>
  <c r="AT112" i="2" s="1"/>
  <c r="AL112" i="2"/>
  <c r="AN112" i="2" s="1"/>
  <c r="AP112" i="2" s="1"/>
  <c r="AU112" i="2" s="1"/>
  <c r="AB85" i="2"/>
  <c r="AD85" i="2" s="1"/>
  <c r="AS85" i="2" s="1"/>
  <c r="AF85" i="2"/>
  <c r="AL59" i="2"/>
  <c r="AN59" i="2" s="1"/>
  <c r="AP59" i="2" s="1"/>
  <c r="AU59" i="2" s="1"/>
  <c r="AW59" i="2" s="1"/>
  <c r="BO59" i="2" s="1"/>
  <c r="AB93" i="2"/>
  <c r="AD93" i="2" s="1"/>
  <c r="AS93" i="2" s="1"/>
  <c r="AF93" i="2"/>
  <c r="AL75" i="2"/>
  <c r="AN75" i="2" s="1"/>
  <c r="AP75" i="2" s="1"/>
  <c r="AU75" i="2" s="1"/>
  <c r="AW75" i="2" s="1"/>
  <c r="BO75" i="2" s="1"/>
  <c r="AF102" i="2"/>
  <c r="AH102" i="2" s="1"/>
  <c r="AJ102" i="2" s="1"/>
  <c r="AT102" i="2" s="1"/>
  <c r="AL67" i="2"/>
  <c r="AN67" i="2" s="1"/>
  <c r="AP67" i="2" s="1"/>
  <c r="AU67" i="2" s="1"/>
  <c r="AW67" i="2" s="1"/>
  <c r="BO67" i="2" s="1"/>
  <c r="AF73" i="2"/>
  <c r="AL35" i="2"/>
  <c r="AN35" i="2" s="1"/>
  <c r="AP35" i="2" s="1"/>
  <c r="AU35" i="2" s="1"/>
  <c r="AV35" i="2" s="1"/>
  <c r="BN35" i="2" s="1"/>
  <c r="AB33" i="2"/>
  <c r="AD33" i="2" s="1"/>
  <c r="AS33" i="2" s="1"/>
  <c r="AL33" i="2"/>
  <c r="AN33" i="2" s="1"/>
  <c r="AP33" i="2" s="1"/>
  <c r="AU33" i="2" s="1"/>
  <c r="AF33" i="2"/>
  <c r="AH33" i="2" s="1"/>
  <c r="AJ33" i="2" s="1"/>
  <c r="AT33" i="2" s="1"/>
  <c r="AV54" i="2"/>
  <c r="BN54" i="2" s="1"/>
  <c r="AW29" i="2"/>
  <c r="BO29" i="2" s="1"/>
  <c r="AW54" i="2"/>
  <c r="BO54" i="2" s="1"/>
  <c r="AW86" i="2"/>
  <c r="BO86" i="2" s="1"/>
  <c r="AL89" i="2"/>
  <c r="AN89" i="2" s="1"/>
  <c r="AP89" i="2" s="1"/>
  <c r="AU89" i="2" s="1"/>
  <c r="AW89" i="2" s="1"/>
  <c r="BO89" i="2" s="1"/>
  <c r="AL70" i="2"/>
  <c r="AN70" i="2" s="1"/>
  <c r="AP70" i="2" s="1"/>
  <c r="AU70" i="2" s="1"/>
  <c r="AV70" i="2" s="1"/>
  <c r="BN70" i="2" s="1"/>
  <c r="AH65" i="2"/>
  <c r="AJ65" i="2" s="1"/>
  <c r="AT65" i="2" s="1"/>
  <c r="AL65" i="2"/>
  <c r="AN65" i="2" s="1"/>
  <c r="AP65" i="2" s="1"/>
  <c r="AU65" i="2" s="1"/>
  <c r="AF95" i="2"/>
  <c r="AH95" i="2" s="1"/>
  <c r="AJ95" i="2" s="1"/>
  <c r="AT95" i="2" s="1"/>
  <c r="AH125" i="2"/>
  <c r="AJ125" i="2" s="1"/>
  <c r="AT125" i="2" s="1"/>
  <c r="AL125" i="2"/>
  <c r="AN125" i="2" s="1"/>
  <c r="AP125" i="2" s="1"/>
  <c r="AU125" i="2" s="1"/>
  <c r="AL63" i="2"/>
  <c r="AN63" i="2" s="1"/>
  <c r="AP63" i="2" s="1"/>
  <c r="AU63" i="2" s="1"/>
  <c r="AF61" i="2"/>
  <c r="AH61" i="2" s="1"/>
  <c r="AJ61" i="2" s="1"/>
  <c r="AT61" i="2" s="1"/>
  <c r="AF120" i="2"/>
  <c r="AH120" i="2" s="1"/>
  <c r="AJ120" i="2" s="1"/>
  <c r="AT120" i="2" s="1"/>
  <c r="AL90" i="2"/>
  <c r="AN90" i="2" s="1"/>
  <c r="AP90" i="2" s="1"/>
  <c r="AU90" i="2" s="1"/>
  <c r="AW90" i="2" s="1"/>
  <c r="BO90" i="2" s="1"/>
  <c r="AV80" i="2"/>
  <c r="BN80" i="2" s="1"/>
  <c r="AL74" i="2"/>
  <c r="AN74" i="2" s="1"/>
  <c r="AP74" i="2" s="1"/>
  <c r="AU74" i="2" s="1"/>
  <c r="AF46" i="2"/>
  <c r="AH91" i="2"/>
  <c r="AJ91" i="2" s="1"/>
  <c r="AT91" i="2" s="1"/>
  <c r="AL91" i="2"/>
  <c r="AN91" i="2" s="1"/>
  <c r="AP91" i="2" s="1"/>
  <c r="AU91" i="2" s="1"/>
  <c r="AF103" i="2"/>
  <c r="AH103" i="2" s="1"/>
  <c r="AJ103" i="2" s="1"/>
  <c r="AT103" i="2" s="1"/>
  <c r="AB84" i="2"/>
  <c r="AD84" i="2" s="1"/>
  <c r="AS84" i="2" s="1"/>
  <c r="AF84" i="2"/>
  <c r="AH84" i="2" s="1"/>
  <c r="AJ84" i="2" s="1"/>
  <c r="AT84" i="2" s="1"/>
  <c r="AL95" i="2"/>
  <c r="AN95" i="2" s="1"/>
  <c r="AP95" i="2" s="1"/>
  <c r="AU95" i="2" s="1"/>
  <c r="AF113" i="2"/>
  <c r="AH113" i="2" s="1"/>
  <c r="AJ113" i="2" s="1"/>
  <c r="AT113" i="2" s="1"/>
  <c r="AB87" i="2"/>
  <c r="AD87" i="2" s="1"/>
  <c r="AS87" i="2" s="1"/>
  <c r="AL87" i="2"/>
  <c r="AN87" i="2" s="1"/>
  <c r="AP87" i="2" s="1"/>
  <c r="AU87" i="2" s="1"/>
  <c r="AB117" i="2"/>
  <c r="AD117" i="2" s="1"/>
  <c r="AS117" i="2" s="1"/>
  <c r="AL117" i="2"/>
  <c r="AN117" i="2" s="1"/>
  <c r="AP117" i="2" s="1"/>
  <c r="AU117" i="2" s="1"/>
  <c r="AW40" i="2"/>
  <c r="BO40" i="2" s="1"/>
  <c r="AW97" i="2"/>
  <c r="BO97" i="2" s="1"/>
  <c r="AV40" i="2"/>
  <c r="BN40" i="2" s="1"/>
  <c r="AW98" i="2"/>
  <c r="BO98" i="2" s="1"/>
  <c r="AV57" i="2"/>
  <c r="BN57" i="2" s="1"/>
  <c r="AW78" i="2"/>
  <c r="BO78" i="2" s="1"/>
  <c r="AW48" i="2"/>
  <c r="BO48" i="2" s="1"/>
  <c r="AV56" i="2"/>
  <c r="BN56" i="2" s="1"/>
  <c r="AB44" i="2"/>
  <c r="AD44" i="2" s="1"/>
  <c r="AS44" i="2" s="1"/>
  <c r="AF44" i="2"/>
  <c r="AH44" i="2" s="1"/>
  <c r="AJ44" i="2" s="1"/>
  <c r="AT44" i="2" s="1"/>
  <c r="AH81" i="2"/>
  <c r="AJ81" i="2" s="1"/>
  <c r="AT81" i="2" s="1"/>
  <c r="AL81" i="2"/>
  <c r="AN81" i="2" s="1"/>
  <c r="AP81" i="2" s="1"/>
  <c r="AU81" i="2" s="1"/>
  <c r="AH41" i="2"/>
  <c r="AJ41" i="2" s="1"/>
  <c r="AT41" i="2" s="1"/>
  <c r="AL41" i="2"/>
  <c r="AN41" i="2" s="1"/>
  <c r="AP41" i="2" s="1"/>
  <c r="AU41" i="2" s="1"/>
  <c r="AH64" i="2"/>
  <c r="AJ64" i="2" s="1"/>
  <c r="AT64" i="2" s="1"/>
  <c r="AL64" i="2"/>
  <c r="AN64" i="2" s="1"/>
  <c r="AP64" i="2" s="1"/>
  <c r="AU64" i="2" s="1"/>
  <c r="AH77" i="2"/>
  <c r="AJ77" i="2" s="1"/>
  <c r="AT77" i="2" s="1"/>
  <c r="AL77" i="2"/>
  <c r="AN77" i="2" s="1"/>
  <c r="AP77" i="2" s="1"/>
  <c r="AU77" i="2" s="1"/>
  <c r="AF116" i="2"/>
  <c r="AH116" i="2" s="1"/>
  <c r="AJ116" i="2" s="1"/>
  <c r="AT116" i="2" s="1"/>
  <c r="AL114" i="2"/>
  <c r="AN114" i="2" s="1"/>
  <c r="AP114" i="2" s="1"/>
  <c r="AU114" i="2" s="1"/>
  <c r="AB38" i="2"/>
  <c r="AD38" i="2" s="1"/>
  <c r="AS38" i="2" s="1"/>
  <c r="AF38" i="2"/>
  <c r="AH52" i="2"/>
  <c r="AJ52" i="2" s="1"/>
  <c r="AT52" i="2" s="1"/>
  <c r="AL52" i="2"/>
  <c r="AN52" i="2" s="1"/>
  <c r="AP52" i="2" s="1"/>
  <c r="AU52" i="2" s="1"/>
  <c r="AF94" i="2"/>
  <c r="AH94" i="2" s="1"/>
  <c r="AJ94" i="2" s="1"/>
  <c r="AT94" i="2" s="1"/>
  <c r="AL122" i="2"/>
  <c r="AN122" i="2" s="1"/>
  <c r="AP122" i="2" s="1"/>
  <c r="AU122" i="2" s="1"/>
  <c r="AV122" i="2" s="1"/>
  <c r="BN122" i="2" s="1"/>
  <c r="AL68" i="2"/>
  <c r="AN68" i="2" s="1"/>
  <c r="AP68" i="2" s="1"/>
  <c r="AU68" i="2" s="1"/>
  <c r="AH68" i="2"/>
  <c r="AJ68" i="2" s="1"/>
  <c r="AT68" i="2" s="1"/>
  <c r="AF45" i="2"/>
  <c r="AH45" i="2" s="1"/>
  <c r="AJ45" i="2" s="1"/>
  <c r="AT45" i="2" s="1"/>
  <c r="AV37" i="2"/>
  <c r="BN37" i="2" s="1"/>
  <c r="AF42" i="2"/>
  <c r="AH42" i="2" s="1"/>
  <c r="AJ42" i="2" s="1"/>
  <c r="AT42" i="2" s="1"/>
  <c r="AB42" i="2"/>
  <c r="AD42" i="2" s="1"/>
  <c r="AS42" i="2" s="1"/>
  <c r="AH96" i="2"/>
  <c r="AJ96" i="2" s="1"/>
  <c r="AT96" i="2" s="1"/>
  <c r="AL96" i="2"/>
  <c r="AN96" i="2" s="1"/>
  <c r="AP96" i="2" s="1"/>
  <c r="AU96" i="2" s="1"/>
  <c r="AL102" i="2"/>
  <c r="AN102" i="2" s="1"/>
  <c r="AP102" i="2" s="1"/>
  <c r="AU102" i="2" s="1"/>
  <c r="AL72" i="2"/>
  <c r="AN72" i="2" s="1"/>
  <c r="AP72" i="2" s="1"/>
  <c r="AU72" i="2" s="1"/>
  <c r="AW72" i="2" s="1"/>
  <c r="BO72" i="2" s="1"/>
  <c r="AH53" i="2"/>
  <c r="AJ53" i="2" s="1"/>
  <c r="AT53" i="2" s="1"/>
  <c r="AL53" i="2"/>
  <c r="AN53" i="2" s="1"/>
  <c r="AP53" i="2" s="1"/>
  <c r="AU53" i="2" s="1"/>
  <c r="AV48" i="2"/>
  <c r="BN48" i="2" s="1"/>
  <c r="AH109" i="2"/>
  <c r="AJ109" i="2" s="1"/>
  <c r="AT109" i="2" s="1"/>
  <c r="AL109" i="2"/>
  <c r="AN109" i="2" s="1"/>
  <c r="AP109" i="2" s="1"/>
  <c r="AU109" i="2" s="1"/>
  <c r="AL61" i="2"/>
  <c r="AN61" i="2" s="1"/>
  <c r="AP61" i="2" s="1"/>
  <c r="AU61" i="2" s="1"/>
  <c r="AF49" i="2"/>
  <c r="AH49" i="2" s="1"/>
  <c r="AJ49" i="2" s="1"/>
  <c r="AT49" i="2" s="1"/>
  <c r="AB49" i="2"/>
  <c r="AD49" i="2" s="1"/>
  <c r="AS49" i="2" s="1"/>
  <c r="AW69" i="2"/>
  <c r="BO69" i="2" s="1"/>
  <c r="AF99" i="2"/>
  <c r="AH99" i="2" s="1"/>
  <c r="AJ99" i="2" s="1"/>
  <c r="AT99" i="2" s="1"/>
  <c r="AH111" i="2"/>
  <c r="AJ111" i="2" s="1"/>
  <c r="AT111" i="2" s="1"/>
  <c r="AL111" i="2"/>
  <c r="AN111" i="2" s="1"/>
  <c r="AP111" i="2" s="1"/>
  <c r="AU111" i="2" s="1"/>
  <c r="AV36" i="2"/>
  <c r="BN36" i="2" s="1"/>
  <c r="AW36" i="2"/>
  <c r="BO36" i="2" s="1"/>
  <c r="AB101" i="2"/>
  <c r="AD101" i="2" s="1"/>
  <c r="AS101" i="2" s="1"/>
  <c r="AF101" i="2"/>
  <c r="AH101" i="2" s="1"/>
  <c r="AJ101" i="2" s="1"/>
  <c r="AT101" i="2" s="1"/>
  <c r="AH126" i="2"/>
  <c r="AJ126" i="2" s="1"/>
  <c r="AT126" i="2" s="1"/>
  <c r="AL126" i="2"/>
  <c r="AN126" i="2" s="1"/>
  <c r="AP126" i="2" s="1"/>
  <c r="AU126" i="2" s="1"/>
  <c r="AW56" i="2"/>
  <c r="BO56" i="2" s="1"/>
  <c r="AF82" i="2"/>
  <c r="AH82" i="2" s="1"/>
  <c r="AJ82" i="2" s="1"/>
  <c r="AT82" i="2" s="1"/>
  <c r="AF124" i="2"/>
  <c r="AV30" i="2"/>
  <c r="BN30" i="2" s="1"/>
  <c r="AW30" i="2"/>
  <c r="BO30" i="2" s="1"/>
  <c r="AW57" i="2"/>
  <c r="BO57" i="2" s="1"/>
  <c r="AV98" i="2"/>
  <c r="BN98" i="2" s="1"/>
  <c r="AF66" i="2"/>
  <c r="AH66" i="2" s="1"/>
  <c r="AJ66" i="2" s="1"/>
  <c r="AT66" i="2" s="1"/>
  <c r="AF110" i="2"/>
  <c r="AV43" i="2"/>
  <c r="BN43" i="2" s="1"/>
  <c r="AV86" i="2"/>
  <c r="BN86" i="2" s="1"/>
  <c r="AF104" i="2"/>
  <c r="AV123" i="2"/>
  <c r="BN123" i="2" s="1"/>
  <c r="AW123" i="2"/>
  <c r="BO123" i="2" s="1"/>
  <c r="AB83" i="2"/>
  <c r="AD83" i="2" s="1"/>
  <c r="AS83" i="2" s="1"/>
  <c r="AF83" i="2"/>
  <c r="AH83" i="2" s="1"/>
  <c r="AJ83" i="2" s="1"/>
  <c r="AT83" i="2" s="1"/>
  <c r="AF28" i="2"/>
  <c r="AH28" i="2" s="1"/>
  <c r="AJ28" i="2" s="1"/>
  <c r="AT28" i="2" s="1"/>
  <c r="AH106" i="2"/>
  <c r="AJ106" i="2" s="1"/>
  <c r="AT106" i="2" s="1"/>
  <c r="AL106" i="2"/>
  <c r="AN106" i="2" s="1"/>
  <c r="AP106" i="2" s="1"/>
  <c r="AU106" i="2" s="1"/>
  <c r="AB121" i="2"/>
  <c r="AD121" i="2" s="1"/>
  <c r="AS121" i="2" s="1"/>
  <c r="AF121" i="2"/>
  <c r="AL115" i="2"/>
  <c r="AN115" i="2" s="1"/>
  <c r="AP115" i="2" s="1"/>
  <c r="AU115" i="2" s="1"/>
  <c r="AW115" i="2" s="1"/>
  <c r="BO115" i="2" s="1"/>
  <c r="AF58" i="2"/>
  <c r="AH58" i="2" s="1"/>
  <c r="AJ58" i="2" s="1"/>
  <c r="AT58" i="2" s="1"/>
  <c r="AF47" i="2"/>
  <c r="AH47" i="2" s="1"/>
  <c r="AJ47" i="2" s="1"/>
  <c r="AT47" i="2" s="1"/>
  <c r="AL116" i="2"/>
  <c r="AN116" i="2" s="1"/>
  <c r="AP116" i="2" s="1"/>
  <c r="AU116" i="2" s="1"/>
  <c r="AH71" i="2"/>
  <c r="AJ71" i="2" s="1"/>
  <c r="AT71" i="2" s="1"/>
  <c r="AL71" i="2"/>
  <c r="AN71" i="2" s="1"/>
  <c r="AP71" i="2" s="1"/>
  <c r="AU71" i="2" s="1"/>
  <c r="AB108" i="2"/>
  <c r="AD108" i="2" s="1"/>
  <c r="AS108" i="2" s="1"/>
  <c r="AF108" i="2"/>
  <c r="AH108" i="2" s="1"/>
  <c r="AJ108" i="2" s="1"/>
  <c r="AT108" i="2" s="1"/>
  <c r="AL79" i="2"/>
  <c r="AN79" i="2" s="1"/>
  <c r="AP79" i="2" s="1"/>
  <c r="AU79" i="2" s="1"/>
  <c r="AV79" i="2" s="1"/>
  <c r="BN79" i="2" s="1"/>
  <c r="AL120" i="2"/>
  <c r="AN120" i="2" s="1"/>
  <c r="AP120" i="2" s="1"/>
  <c r="AU120" i="2" s="1"/>
  <c r="AV105" i="2"/>
  <c r="BN105" i="2" s="1"/>
  <c r="AW50" i="2"/>
  <c r="BO50" i="2" s="1"/>
  <c r="AB32" i="2"/>
  <c r="AD32" i="2" s="1"/>
  <c r="AS32" i="2" s="1"/>
  <c r="AL32" i="2"/>
  <c r="AN32" i="2" s="1"/>
  <c r="AP32" i="2" s="1"/>
  <c r="AU32" i="2" s="1"/>
  <c r="AH55" i="2"/>
  <c r="AJ55" i="2" s="1"/>
  <c r="AT55" i="2" s="1"/>
  <c r="AL55" i="2"/>
  <c r="AN55" i="2" s="1"/>
  <c r="AP55" i="2" s="1"/>
  <c r="AU55" i="2" s="1"/>
  <c r="AF51" i="2"/>
  <c r="AH51" i="2" s="1"/>
  <c r="AJ51" i="2" s="1"/>
  <c r="AT51" i="2" s="1"/>
  <c r="AB51" i="2"/>
  <c r="AD51" i="2" s="1"/>
  <c r="AS51" i="2" s="1"/>
  <c r="AF60" i="2"/>
  <c r="AH60" i="2" s="1"/>
  <c r="AJ60" i="2" s="1"/>
  <c r="AT60" i="2" s="1"/>
  <c r="AA27" i="2"/>
  <c r="AC27" i="2" s="1"/>
  <c r="I11" i="3"/>
  <c r="H11" i="3"/>
  <c r="B7" i="3"/>
  <c r="B8" i="3" s="1"/>
  <c r="AV62" i="2" l="1"/>
  <c r="BN62" i="2" s="1"/>
  <c r="AV63" i="2"/>
  <c r="BN63" i="2" s="1"/>
  <c r="AV88" i="2"/>
  <c r="BN88" i="2" s="1"/>
  <c r="AW62" i="2"/>
  <c r="BO62" i="2" s="1"/>
  <c r="AW92" i="2"/>
  <c r="BO92" i="2" s="1"/>
  <c r="AW39" i="2"/>
  <c r="BO39" i="2" s="1"/>
  <c r="AV100" i="2"/>
  <c r="BN100" i="2" s="1"/>
  <c r="AH76" i="2"/>
  <c r="AJ76" i="2" s="1"/>
  <c r="AT76" i="2" s="1"/>
  <c r="AL76" i="2"/>
  <c r="AN76" i="2" s="1"/>
  <c r="AP76" i="2" s="1"/>
  <c r="AU76" i="2" s="1"/>
  <c r="AL118" i="2"/>
  <c r="AN118" i="2" s="1"/>
  <c r="AP118" i="2" s="1"/>
  <c r="AU118" i="2" s="1"/>
  <c r="AL99" i="2"/>
  <c r="AN99" i="2" s="1"/>
  <c r="AP99" i="2" s="1"/>
  <c r="AU99" i="2" s="1"/>
  <c r="AV99" i="2" s="1"/>
  <c r="BN99" i="2" s="1"/>
  <c r="AL119" i="2"/>
  <c r="AN119" i="2" s="1"/>
  <c r="AP119" i="2" s="1"/>
  <c r="AU119" i="2" s="1"/>
  <c r="AH119" i="2"/>
  <c r="AJ119" i="2" s="1"/>
  <c r="AT119" i="2" s="1"/>
  <c r="AL34" i="2"/>
  <c r="AN34" i="2" s="1"/>
  <c r="AP34" i="2" s="1"/>
  <c r="AU34" i="2" s="1"/>
  <c r="AV34" i="2" s="1"/>
  <c r="BN34" i="2" s="1"/>
  <c r="AH31" i="2"/>
  <c r="AJ31" i="2" s="1"/>
  <c r="AT31" i="2" s="1"/>
  <c r="AL31" i="2"/>
  <c r="AN31" i="2" s="1"/>
  <c r="AP31" i="2" s="1"/>
  <c r="AU31" i="2" s="1"/>
  <c r="AL66" i="2"/>
  <c r="AN66" i="2" s="1"/>
  <c r="AP66" i="2" s="1"/>
  <c r="AU66" i="2" s="1"/>
  <c r="AW66" i="2" s="1"/>
  <c r="BO66" i="2" s="1"/>
  <c r="AV67" i="2"/>
  <c r="BN67" i="2" s="1"/>
  <c r="AV59" i="2"/>
  <c r="BN59" i="2" s="1"/>
  <c r="AV112" i="2"/>
  <c r="BN112" i="2" s="1"/>
  <c r="AW112" i="2"/>
  <c r="BO112" i="2" s="1"/>
  <c r="AV61" i="2"/>
  <c r="BN61" i="2" s="1"/>
  <c r="AV89" i="2"/>
  <c r="BN89" i="2" s="1"/>
  <c r="AW35" i="2"/>
  <c r="BO35" i="2" s="1"/>
  <c r="AV102" i="2"/>
  <c r="BN102" i="2" s="1"/>
  <c r="AV75" i="2"/>
  <c r="BN75" i="2" s="1"/>
  <c r="AH85" i="2"/>
  <c r="AJ85" i="2" s="1"/>
  <c r="AT85" i="2" s="1"/>
  <c r="AL85" i="2"/>
  <c r="AN85" i="2" s="1"/>
  <c r="AP85" i="2" s="1"/>
  <c r="AU85" i="2" s="1"/>
  <c r="AW33" i="2"/>
  <c r="BO33" i="2" s="1"/>
  <c r="AH93" i="2"/>
  <c r="AJ93" i="2" s="1"/>
  <c r="AT93" i="2" s="1"/>
  <c r="AL93" i="2"/>
  <c r="AN93" i="2" s="1"/>
  <c r="AP93" i="2" s="1"/>
  <c r="AU93" i="2" s="1"/>
  <c r="AL49" i="2"/>
  <c r="AN49" i="2" s="1"/>
  <c r="AP49" i="2" s="1"/>
  <c r="AU49" i="2" s="1"/>
  <c r="AW49" i="2" s="1"/>
  <c r="BO49" i="2" s="1"/>
  <c r="AH73" i="2"/>
  <c r="AJ73" i="2" s="1"/>
  <c r="AT73" i="2" s="1"/>
  <c r="AL73" i="2"/>
  <c r="AN73" i="2" s="1"/>
  <c r="AP73" i="2" s="1"/>
  <c r="AU73" i="2" s="1"/>
  <c r="AV33" i="2"/>
  <c r="BN33" i="2" s="1"/>
  <c r="AW63" i="2"/>
  <c r="BO63" i="2" s="1"/>
  <c r="AV90" i="2"/>
  <c r="BN90" i="2" s="1"/>
  <c r="AV95" i="2"/>
  <c r="BN95" i="2" s="1"/>
  <c r="AW91" i="2"/>
  <c r="BO91" i="2" s="1"/>
  <c r="AW120" i="2"/>
  <c r="BO120" i="2" s="1"/>
  <c r="AV117" i="2"/>
  <c r="BN117" i="2" s="1"/>
  <c r="AW95" i="2"/>
  <c r="BO95" i="2" s="1"/>
  <c r="AV87" i="2"/>
  <c r="BN87" i="2" s="1"/>
  <c r="AW125" i="2"/>
  <c r="BO125" i="2" s="1"/>
  <c r="AW70" i="2"/>
  <c r="BO70" i="2" s="1"/>
  <c r="AL28" i="2"/>
  <c r="AN28" i="2" s="1"/>
  <c r="AP28" i="2" s="1"/>
  <c r="AU28" i="2" s="1"/>
  <c r="AW28" i="2" s="1"/>
  <c r="BO28" i="2" s="1"/>
  <c r="AL60" i="2"/>
  <c r="AN60" i="2" s="1"/>
  <c r="AP60" i="2" s="1"/>
  <c r="AU60" i="2" s="1"/>
  <c r="AW60" i="2" s="1"/>
  <c r="BO60" i="2" s="1"/>
  <c r="AW87" i="2"/>
  <c r="BO87" i="2" s="1"/>
  <c r="AL84" i="2"/>
  <c r="AN84" i="2" s="1"/>
  <c r="AP84" i="2" s="1"/>
  <c r="AU84" i="2" s="1"/>
  <c r="AV84" i="2" s="1"/>
  <c r="BN84" i="2" s="1"/>
  <c r="AH46" i="2"/>
  <c r="AJ46" i="2" s="1"/>
  <c r="AT46" i="2" s="1"/>
  <c r="AL46" i="2"/>
  <c r="AN46" i="2" s="1"/>
  <c r="AP46" i="2" s="1"/>
  <c r="AU46" i="2" s="1"/>
  <c r="AL103" i="2"/>
  <c r="AN103" i="2" s="1"/>
  <c r="AP103" i="2" s="1"/>
  <c r="AU103" i="2" s="1"/>
  <c r="AV103" i="2" s="1"/>
  <c r="BN103" i="2" s="1"/>
  <c r="AW65" i="2"/>
  <c r="BO65" i="2" s="1"/>
  <c r="AV65" i="2"/>
  <c r="BN65" i="2" s="1"/>
  <c r="AL44" i="2"/>
  <c r="AN44" i="2" s="1"/>
  <c r="AP44" i="2" s="1"/>
  <c r="AU44" i="2" s="1"/>
  <c r="AV44" i="2" s="1"/>
  <c r="BN44" i="2" s="1"/>
  <c r="AL113" i="2"/>
  <c r="AN113" i="2" s="1"/>
  <c r="AP113" i="2" s="1"/>
  <c r="AU113" i="2" s="1"/>
  <c r="AW113" i="2" s="1"/>
  <c r="BO113" i="2" s="1"/>
  <c r="AV74" i="2"/>
  <c r="BN74" i="2" s="1"/>
  <c r="AW74" i="2"/>
  <c r="BO74" i="2" s="1"/>
  <c r="AW117" i="2"/>
  <c r="BO117" i="2" s="1"/>
  <c r="AV91" i="2"/>
  <c r="BN91" i="2" s="1"/>
  <c r="AV125" i="2"/>
  <c r="BN125" i="2" s="1"/>
  <c r="AW68" i="2"/>
  <c r="BO68" i="2" s="1"/>
  <c r="AW126" i="2"/>
  <c r="BO126" i="2" s="1"/>
  <c r="AV55" i="2"/>
  <c r="BN55" i="2" s="1"/>
  <c r="AW53" i="2"/>
  <c r="BO53" i="2" s="1"/>
  <c r="AV96" i="2"/>
  <c r="BN96" i="2" s="1"/>
  <c r="AV77" i="2"/>
  <c r="BN77" i="2" s="1"/>
  <c r="AW61" i="2"/>
  <c r="BO61" i="2" s="1"/>
  <c r="AV64" i="2"/>
  <c r="BN64" i="2" s="1"/>
  <c r="AV32" i="2"/>
  <c r="BN32" i="2" s="1"/>
  <c r="AV126" i="2"/>
  <c r="BN126" i="2" s="1"/>
  <c r="AW79" i="2"/>
  <c r="BO79" i="2" s="1"/>
  <c r="AW109" i="2"/>
  <c r="BO109" i="2" s="1"/>
  <c r="AV52" i="2"/>
  <c r="BN52" i="2" s="1"/>
  <c r="AV116" i="2"/>
  <c r="BN116" i="2" s="1"/>
  <c r="AV106" i="2"/>
  <c r="BN106" i="2" s="1"/>
  <c r="AW41" i="2"/>
  <c r="BO41" i="2" s="1"/>
  <c r="AW106" i="2"/>
  <c r="BO106" i="2" s="1"/>
  <c r="AV111" i="2"/>
  <c r="BN111" i="2" s="1"/>
  <c r="AW77" i="2"/>
  <c r="BO77" i="2" s="1"/>
  <c r="AL94" i="2"/>
  <c r="AN94" i="2" s="1"/>
  <c r="AP94" i="2" s="1"/>
  <c r="AU94" i="2" s="1"/>
  <c r="AW32" i="2"/>
  <c r="BO32" i="2" s="1"/>
  <c r="AW34" i="2"/>
  <c r="BO34" i="2" s="1"/>
  <c r="AW111" i="2"/>
  <c r="BO111" i="2" s="1"/>
  <c r="AV53" i="2"/>
  <c r="BN53" i="2" s="1"/>
  <c r="AV120" i="2"/>
  <c r="BN120" i="2" s="1"/>
  <c r="AL58" i="2"/>
  <c r="AN58" i="2" s="1"/>
  <c r="AP58" i="2" s="1"/>
  <c r="AU58" i="2" s="1"/>
  <c r="AW58" i="2" s="1"/>
  <c r="BO58" i="2" s="1"/>
  <c r="AH38" i="2"/>
  <c r="AJ38" i="2" s="1"/>
  <c r="AT38" i="2" s="1"/>
  <c r="AL38" i="2"/>
  <c r="AN38" i="2" s="1"/>
  <c r="AP38" i="2" s="1"/>
  <c r="AU38" i="2" s="1"/>
  <c r="AW114" i="2"/>
  <c r="BO114" i="2" s="1"/>
  <c r="AV114" i="2"/>
  <c r="BN114" i="2" s="1"/>
  <c r="AL42" i="2"/>
  <c r="AN42" i="2" s="1"/>
  <c r="AP42" i="2" s="1"/>
  <c r="AU42" i="2" s="1"/>
  <c r="AV42" i="2" s="1"/>
  <c r="BN42" i="2" s="1"/>
  <c r="AH121" i="2"/>
  <c r="AJ121" i="2" s="1"/>
  <c r="AT121" i="2" s="1"/>
  <c r="AL121" i="2"/>
  <c r="AN121" i="2" s="1"/>
  <c r="AP121" i="2" s="1"/>
  <c r="AU121" i="2" s="1"/>
  <c r="AH110" i="2"/>
  <c r="AJ110" i="2" s="1"/>
  <c r="AT110" i="2" s="1"/>
  <c r="AL110" i="2"/>
  <c r="AN110" i="2" s="1"/>
  <c r="AP110" i="2" s="1"/>
  <c r="AU110" i="2" s="1"/>
  <c r="AV81" i="2"/>
  <c r="BN81" i="2" s="1"/>
  <c r="AW81" i="2"/>
  <c r="BO81" i="2" s="1"/>
  <c r="AV115" i="2"/>
  <c r="BN115" i="2" s="1"/>
  <c r="AV71" i="2"/>
  <c r="BN71" i="2" s="1"/>
  <c r="AW71" i="2"/>
  <c r="BO71" i="2" s="1"/>
  <c r="AL83" i="2"/>
  <c r="AN83" i="2" s="1"/>
  <c r="AP83" i="2" s="1"/>
  <c r="AU83" i="2" s="1"/>
  <c r="AW83" i="2" s="1"/>
  <c r="BO83" i="2" s="1"/>
  <c r="AW122" i="2"/>
  <c r="BO122" i="2" s="1"/>
  <c r="AL82" i="2"/>
  <c r="AN82" i="2" s="1"/>
  <c r="AP82" i="2" s="1"/>
  <c r="AU82" i="2" s="1"/>
  <c r="AW82" i="2" s="1"/>
  <c r="BO82" i="2" s="1"/>
  <c r="AV109" i="2"/>
  <c r="BN109" i="2" s="1"/>
  <c r="AW64" i="2"/>
  <c r="BO64" i="2" s="1"/>
  <c r="AV72" i="2"/>
  <c r="BN72" i="2" s="1"/>
  <c r="AL108" i="2"/>
  <c r="AN108" i="2" s="1"/>
  <c r="AP108" i="2" s="1"/>
  <c r="AU108" i="2" s="1"/>
  <c r="AV108" i="2" s="1"/>
  <c r="BN108" i="2" s="1"/>
  <c r="AH124" i="2"/>
  <c r="AJ124" i="2" s="1"/>
  <c r="AT124" i="2" s="1"/>
  <c r="AL124" i="2"/>
  <c r="AN124" i="2" s="1"/>
  <c r="AP124" i="2" s="1"/>
  <c r="AU124" i="2" s="1"/>
  <c r="AW116" i="2"/>
  <c r="BO116" i="2" s="1"/>
  <c r="AL101" i="2"/>
  <c r="AN101" i="2" s="1"/>
  <c r="AP101" i="2" s="1"/>
  <c r="AU101" i="2" s="1"/>
  <c r="AW101" i="2" s="1"/>
  <c r="BO101" i="2" s="1"/>
  <c r="AV68" i="2"/>
  <c r="BN68" i="2" s="1"/>
  <c r="AW55" i="2"/>
  <c r="BO55" i="2" s="1"/>
  <c r="AH104" i="2"/>
  <c r="AJ104" i="2" s="1"/>
  <c r="AT104" i="2" s="1"/>
  <c r="AL104" i="2"/>
  <c r="AN104" i="2" s="1"/>
  <c r="AP104" i="2" s="1"/>
  <c r="AU104" i="2" s="1"/>
  <c r="AL47" i="2"/>
  <c r="AN47" i="2" s="1"/>
  <c r="AP47" i="2" s="1"/>
  <c r="AU47" i="2" s="1"/>
  <c r="AW47" i="2" s="1"/>
  <c r="BO47" i="2" s="1"/>
  <c r="AL45" i="2"/>
  <c r="AN45" i="2" s="1"/>
  <c r="AP45" i="2" s="1"/>
  <c r="AU45" i="2" s="1"/>
  <c r="AW96" i="2"/>
  <c r="BO96" i="2" s="1"/>
  <c r="AW52" i="2"/>
  <c r="BO52" i="2" s="1"/>
  <c r="AW102" i="2"/>
  <c r="BO102" i="2" s="1"/>
  <c r="AV41" i="2"/>
  <c r="BN41" i="2" s="1"/>
  <c r="AL51" i="2"/>
  <c r="AN51" i="2" s="1"/>
  <c r="AP51" i="2" s="1"/>
  <c r="AU51" i="2" s="1"/>
  <c r="AW51" i="2" s="1"/>
  <c r="BO51" i="2" s="1"/>
  <c r="K17" i="3"/>
  <c r="J17" i="3"/>
  <c r="H17" i="3"/>
  <c r="H31" i="3"/>
  <c r="G30" i="3"/>
  <c r="H30" i="3" s="1"/>
  <c r="G29" i="3"/>
  <c r="H29" i="3" s="1"/>
  <c r="G28" i="3"/>
  <c r="H28" i="3" s="1"/>
  <c r="N27" i="2" s="1"/>
  <c r="B15" i="3"/>
  <c r="I17" i="3"/>
  <c r="AV66" i="2" l="1"/>
  <c r="BN66" i="2" s="1"/>
  <c r="AW99" i="2"/>
  <c r="BO99" i="2" s="1"/>
  <c r="AW76" i="2"/>
  <c r="BO76" i="2" s="1"/>
  <c r="AW119" i="2"/>
  <c r="BO119" i="2" s="1"/>
  <c r="AV119" i="2"/>
  <c r="BN119" i="2" s="1"/>
  <c r="AV76" i="2"/>
  <c r="BN76" i="2" s="1"/>
  <c r="AW31" i="2"/>
  <c r="BO31" i="2" s="1"/>
  <c r="AV31" i="2"/>
  <c r="BN31" i="2" s="1"/>
  <c r="AW118" i="2"/>
  <c r="BO118" i="2" s="1"/>
  <c r="AV118" i="2"/>
  <c r="BN118" i="2" s="1"/>
  <c r="AV49" i="2"/>
  <c r="BN49" i="2" s="1"/>
  <c r="AW85" i="2"/>
  <c r="BO85" i="2" s="1"/>
  <c r="AW93" i="2"/>
  <c r="BO93" i="2" s="1"/>
  <c r="AV85" i="2"/>
  <c r="BN85" i="2" s="1"/>
  <c r="AV73" i="2"/>
  <c r="BN73" i="2" s="1"/>
  <c r="AW73" i="2"/>
  <c r="BO73" i="2" s="1"/>
  <c r="AV93" i="2"/>
  <c r="BN93" i="2" s="1"/>
  <c r="AW84" i="2"/>
  <c r="BO84" i="2" s="1"/>
  <c r="AW44" i="2"/>
  <c r="BO44" i="2" s="1"/>
  <c r="AV83" i="2"/>
  <c r="BN83" i="2" s="1"/>
  <c r="AV28" i="2"/>
  <c r="BN28" i="2" s="1"/>
  <c r="AV60" i="2"/>
  <c r="BN60" i="2" s="1"/>
  <c r="AV46" i="2"/>
  <c r="BN46" i="2" s="1"/>
  <c r="AW46" i="2"/>
  <c r="BO46" i="2" s="1"/>
  <c r="AW103" i="2"/>
  <c r="BO103" i="2" s="1"/>
  <c r="AV113" i="2"/>
  <c r="BN113" i="2" s="1"/>
  <c r="AW110" i="2"/>
  <c r="BO110" i="2" s="1"/>
  <c r="AV101" i="2"/>
  <c r="BN101" i="2" s="1"/>
  <c r="AV121" i="2"/>
  <c r="BN121" i="2" s="1"/>
  <c r="AW42" i="2"/>
  <c r="BO42" i="2" s="1"/>
  <c r="AV58" i="2"/>
  <c r="BN58" i="2" s="1"/>
  <c r="AV104" i="2"/>
  <c r="BN104" i="2" s="1"/>
  <c r="AW108" i="2"/>
  <c r="BO108" i="2" s="1"/>
  <c r="AW38" i="2"/>
  <c r="BO38" i="2" s="1"/>
  <c r="AV94" i="2"/>
  <c r="BN94" i="2" s="1"/>
  <c r="AW94" i="2"/>
  <c r="BO94" i="2" s="1"/>
  <c r="AV82" i="2"/>
  <c r="BN82" i="2" s="1"/>
  <c r="AV124" i="2"/>
  <c r="BN124" i="2" s="1"/>
  <c r="AW124" i="2"/>
  <c r="BO124" i="2" s="1"/>
  <c r="AV110" i="2"/>
  <c r="BN110" i="2" s="1"/>
  <c r="AV38" i="2"/>
  <c r="BN38" i="2" s="1"/>
  <c r="AV45" i="2"/>
  <c r="BN45" i="2" s="1"/>
  <c r="AW45" i="2"/>
  <c r="BO45" i="2" s="1"/>
  <c r="AW121" i="2"/>
  <c r="BO121" i="2" s="1"/>
  <c r="AV51" i="2"/>
  <c r="BN51" i="2" s="1"/>
  <c r="AV47" i="2"/>
  <c r="BN47" i="2" s="1"/>
  <c r="AW104" i="2"/>
  <c r="BO104" i="2" s="1"/>
  <c r="B12" i="3"/>
  <c r="C12" i="3" s="1"/>
  <c r="B14" i="3"/>
  <c r="C14" i="3" s="1"/>
  <c r="B11" i="3"/>
  <c r="C11" i="3" s="1"/>
  <c r="D11" i="3" s="1"/>
  <c r="D12" i="3" s="1"/>
  <c r="E12" i="3" s="1"/>
  <c r="F12" i="3" s="1"/>
  <c r="B13" i="3"/>
  <c r="C13" i="3" s="1"/>
  <c r="K18" i="3"/>
  <c r="K19" i="3" s="1"/>
  <c r="H18" i="3"/>
  <c r="H19" i="3" s="1"/>
  <c r="I18" i="3"/>
  <c r="I19" i="3" s="1"/>
  <c r="J18" i="3"/>
  <c r="J19" i="3" s="1"/>
  <c r="P27" i="2" l="1"/>
  <c r="R27" i="2" s="1"/>
  <c r="AQ27" i="2" s="1"/>
  <c r="T27" i="2"/>
  <c r="AK27" i="2"/>
  <c r="AM27" i="2" s="1"/>
  <c r="AO27" i="2" s="1"/>
  <c r="D8" i="3"/>
  <c r="E11" i="3"/>
  <c r="F11" i="3" s="1"/>
  <c r="G11" i="3" s="1"/>
  <c r="C17" i="3"/>
  <c r="D13" i="3"/>
  <c r="V27" i="2" l="1"/>
  <c r="X27" i="2" s="1"/>
  <c r="AR27" i="2" s="1"/>
  <c r="Z27" i="2"/>
  <c r="G12" i="3"/>
  <c r="E13" i="3"/>
  <c r="F13" i="3" s="1"/>
  <c r="AB27" i="2" l="1"/>
  <c r="AD27" i="2" s="1"/>
  <c r="AS27" i="2" s="1"/>
  <c r="AF27" i="2"/>
  <c r="AH27" i="2" s="1"/>
  <c r="AJ27" i="2" s="1"/>
  <c r="AT27" i="2" s="1"/>
  <c r="G13" i="3"/>
  <c r="D14" i="3"/>
  <c r="D15" i="3" s="1"/>
  <c r="AL27" i="2" l="1"/>
  <c r="AN27" i="2" s="1"/>
  <c r="AP27" i="2" s="1"/>
  <c r="E14" i="3"/>
  <c r="AU27" i="2" l="1"/>
  <c r="AV27" i="2" s="1"/>
  <c r="BN27" i="2" s="1"/>
  <c r="BN25" i="2" s="1"/>
  <c r="F14" i="3"/>
  <c r="E15" i="3"/>
  <c r="F15" i="3" s="1"/>
  <c r="D17" i="3"/>
  <c r="AW27" i="2" l="1"/>
  <c r="BO27" i="2" s="1"/>
  <c r="BO25" i="2" s="1"/>
  <c r="G15" i="3"/>
  <c r="E17" i="3"/>
  <c r="G14" i="3"/>
  <c r="F17" i="3"/>
  <c r="G17" i="3" l="1"/>
  <c r="G18" i="3" s="1"/>
  <c r="G19" i="3" s="1"/>
  <c r="B21" i="3" s="1"/>
</calcChain>
</file>

<file path=xl/comments1.xml><?xml version="1.0" encoding="utf-8"?>
<comments xmlns="http://schemas.openxmlformats.org/spreadsheetml/2006/main">
  <authors>
    <author>Angela Cotrona</author>
    <author>Cotrona Angela</author>
  </authors>
  <commentList>
    <comment ref="B10" authorId="0" shapeId="0">
      <text>
        <r>
          <rPr>
            <b/>
            <sz val="9"/>
            <color indexed="81"/>
            <rFont val="Tahoma"/>
            <family val="2"/>
          </rPr>
          <t xml:space="preserve">Riportare l'importo Totale Fattura. Attenzione potrebbe non coincidere con il risultato della simulazione 
Vedi box [8] legenda fattura
</t>
        </r>
        <r>
          <rPr>
            <sz val="9"/>
            <color indexed="81"/>
            <rFont val="Tahoma"/>
            <family val="2"/>
          </rPr>
          <t xml:space="preserve">
</t>
        </r>
      </text>
    </comment>
    <comment ref="A12" authorId="1" shapeId="0">
      <text>
        <r>
          <rPr>
            <b/>
            <sz val="9"/>
            <color indexed="81"/>
            <rFont val="Tahoma"/>
            <family val="2"/>
          </rPr>
          <t xml:space="preserve">
Inserisci le date del periodo fatturato. Vedi box [15] della legenda fattura
</t>
        </r>
        <r>
          <rPr>
            <sz val="9"/>
            <color indexed="81"/>
            <rFont val="Tahoma"/>
            <family val="2"/>
          </rPr>
          <t xml:space="preserve">
</t>
        </r>
      </text>
    </comment>
    <comment ref="A15" authorId="1" shapeId="0">
      <text>
        <r>
          <rPr>
            <b/>
            <sz val="9"/>
            <color indexed="81"/>
            <rFont val="Tahoma"/>
            <family val="2"/>
          </rPr>
          <t xml:space="preserve">
Inserisci le date del periodo fatturato. Vedi box [15] della legenda fattura
</t>
        </r>
        <r>
          <rPr>
            <sz val="9"/>
            <color indexed="81"/>
            <rFont val="Tahoma"/>
            <family val="2"/>
          </rPr>
          <t xml:space="preserve">
</t>
        </r>
      </text>
    </comment>
    <comment ref="A26" authorId="0" shapeId="0">
      <text>
        <r>
          <rPr>
            <b/>
            <sz val="9"/>
            <color indexed="81"/>
            <rFont val="Tahoma"/>
            <family val="2"/>
          </rPr>
          <t xml:space="preserve">compila in base alle unità abitative del tuo condominio 
</t>
        </r>
        <r>
          <rPr>
            <sz val="9"/>
            <color indexed="81"/>
            <rFont val="Tahoma"/>
            <family val="2"/>
          </rPr>
          <t xml:space="preserve">
</t>
        </r>
      </text>
    </comment>
    <comment ref="F26" authorId="0" shapeId="0">
      <text>
        <r>
          <rPr>
            <b/>
            <sz val="9"/>
            <color indexed="81"/>
            <rFont val="Tahoma"/>
            <family val="2"/>
          </rPr>
          <t xml:space="preserve">Tipo lettura: </t>
        </r>
        <r>
          <rPr>
            <sz val="9"/>
            <color indexed="81"/>
            <rFont val="Tahoma"/>
            <family val="2"/>
          </rPr>
          <t xml:space="preserve">
[</t>
        </r>
        <r>
          <rPr>
            <b/>
            <sz val="9"/>
            <color indexed="81"/>
            <rFont val="Tahoma"/>
            <family val="2"/>
          </rPr>
          <t>R</t>
        </r>
        <r>
          <rPr>
            <sz val="9"/>
            <color indexed="81"/>
            <rFont val="Tahoma"/>
            <family val="2"/>
          </rPr>
          <t>]eale o [</t>
        </r>
        <r>
          <rPr>
            <b/>
            <sz val="9"/>
            <color indexed="81"/>
            <rFont val="Tahoma"/>
            <family val="2"/>
          </rPr>
          <t>S</t>
        </r>
        <r>
          <rPr>
            <sz val="9"/>
            <color indexed="81"/>
            <rFont val="Tahoma"/>
            <family val="2"/>
          </rPr>
          <t>]timata</t>
        </r>
      </text>
    </comment>
  </commentList>
</comments>
</file>

<file path=xl/sharedStrings.xml><?xml version="1.0" encoding="utf-8"?>
<sst xmlns="http://schemas.openxmlformats.org/spreadsheetml/2006/main" count="531" uniqueCount="270">
  <si>
    <t>Unità3</t>
  </si>
  <si>
    <t>Unità4</t>
  </si>
  <si>
    <t>Unità5</t>
  </si>
  <si>
    <t>Unità6</t>
  </si>
  <si>
    <t>Unità7</t>
  </si>
  <si>
    <t>Unità8</t>
  </si>
  <si>
    <t>Unità9</t>
  </si>
  <si>
    <t>Unità10</t>
  </si>
  <si>
    <t>R</t>
  </si>
  <si>
    <t>Unità11</t>
  </si>
  <si>
    <t>Unità12</t>
  </si>
  <si>
    <t>Unità13</t>
  </si>
  <si>
    <t>Unità14</t>
  </si>
  <si>
    <t>Unità15</t>
  </si>
  <si>
    <t>Unità16</t>
  </si>
  <si>
    <t>Unità17</t>
  </si>
  <si>
    <t>Unità18</t>
  </si>
  <si>
    <t>Unità19</t>
  </si>
  <si>
    <t>Unità20</t>
  </si>
  <si>
    <t>Unità21</t>
  </si>
  <si>
    <t>Unità22</t>
  </si>
  <si>
    <t>Unità23</t>
  </si>
  <si>
    <t>Unità24</t>
  </si>
  <si>
    <t>Unità25</t>
  </si>
  <si>
    <t>Unità26</t>
  </si>
  <si>
    <t>Unità27</t>
  </si>
  <si>
    <t>Unità28</t>
  </si>
  <si>
    <t>Unità29</t>
  </si>
  <si>
    <t>Unità30</t>
  </si>
  <si>
    <t>Unità31</t>
  </si>
  <si>
    <t>Unità32</t>
  </si>
  <si>
    <t>Unità33</t>
  </si>
  <si>
    <t>Unità34</t>
  </si>
  <si>
    <t>Acquedotto Pugliese S.p.A. - Customer Management</t>
  </si>
  <si>
    <t>Simulatore PUGLIA</t>
  </si>
  <si>
    <t>CNF</t>
  </si>
  <si>
    <t>mc</t>
  </si>
  <si>
    <t>gg</t>
  </si>
  <si>
    <t>mc/comp</t>
  </si>
  <si>
    <t>mc/comp/g</t>
  </si>
  <si>
    <t>Acqua</t>
  </si>
  <si>
    <t>Fogna</t>
  </si>
  <si>
    <t>Depurazione</t>
  </si>
  <si>
    <t>Perequazione</t>
  </si>
  <si>
    <t>QF</t>
  </si>
  <si>
    <t>Tariffa</t>
  </si>
  <si>
    <t>mc x comp/anno</t>
  </si>
  <si>
    <t>mc x comp/g</t>
  </si>
  <si>
    <t>mc consumo x comp/g</t>
  </si>
  <si>
    <t>mc x comp/g x gg</t>
  </si>
  <si>
    <t>imp x comp</t>
  </si>
  <si>
    <t>imp x CNF</t>
  </si>
  <si>
    <t>imp mc</t>
  </si>
  <si>
    <t>imp periodo</t>
  </si>
  <si>
    <t>Agevolata</t>
  </si>
  <si>
    <t>Base</t>
  </si>
  <si>
    <t>I</t>
  </si>
  <si>
    <t>II</t>
  </si>
  <si>
    <t>III</t>
  </si>
  <si>
    <t>tot imponibile</t>
  </si>
  <si>
    <t>Iva</t>
  </si>
  <si>
    <t>tot importo</t>
  </si>
  <si>
    <t>tot consumo</t>
  </si>
  <si>
    <t>ACQUA</t>
  </si>
  <si>
    <t>Uso domestico</t>
  </si>
  <si>
    <t>Fasce di consumo annuale</t>
  </si>
  <si>
    <t>da mc</t>
  </si>
  <si>
    <t>a mc</t>
  </si>
  <si>
    <t>€/m3</t>
  </si>
  <si>
    <t>mc x CNF</t>
  </si>
  <si>
    <t>Tariffa agevolata</t>
  </si>
  <si>
    <t>da m3 0 a m3 76</t>
  </si>
  <si>
    <t>Tariffa base</t>
  </si>
  <si>
    <t>da m3 76 a m3 112</t>
  </si>
  <si>
    <t>I eccedenza</t>
  </si>
  <si>
    <t>da m3 112 a m3 148</t>
  </si>
  <si>
    <t>II eccedenza</t>
  </si>
  <si>
    <t>da m3 148 a m3 256</t>
  </si>
  <si>
    <t>III eccedenza</t>
  </si>
  <si>
    <t>oltre m3 256</t>
  </si>
  <si>
    <t>FOGNATURA QUOTA VARIABILE</t>
  </si>
  <si>
    <t>Acque reflue domestiche o assimilate</t>
  </si>
  <si>
    <t> €/m3</t>
  </si>
  <si>
    <t>DEPURAZIONE QUOTA VARIABILE</t>
  </si>
  <si>
    <t>Tariffa Perequazione</t>
  </si>
  <si>
    <t>Importo</t>
  </si>
  <si>
    <t>Unità</t>
  </si>
  <si>
    <t>UI1</t>
  </si>
  <si>
    <t>€/mc</t>
  </si>
  <si>
    <t>UI2</t>
  </si>
  <si>
    <t>UI3</t>
  </si>
  <si>
    <t>UI4</t>
  </si>
  <si>
    <t>Quota fissa DEPURAzione</t>
  </si>
  <si>
    <t>€/anno</t>
  </si>
  <si>
    <t>Quota fissa FOGNATURA</t>
  </si>
  <si>
    <t>Quota fissa ACQUA</t>
  </si>
  <si>
    <t>Importo Fogna con IVA</t>
  </si>
  <si>
    <t>Importo Quote Fisse con IVA</t>
  </si>
  <si>
    <t>Importo UI con IVA</t>
  </si>
  <si>
    <t>Importo Totale con IVA</t>
  </si>
  <si>
    <t>Importo Depurazione  con IVA</t>
  </si>
  <si>
    <t>Unità35</t>
  </si>
  <si>
    <t>Unità36</t>
  </si>
  <si>
    <t>Unità37</t>
  </si>
  <si>
    <t>Unità38</t>
  </si>
  <si>
    <t>Unità39</t>
  </si>
  <si>
    <t>Unità40</t>
  </si>
  <si>
    <t>Unità41</t>
  </si>
  <si>
    <t>Unità42</t>
  </si>
  <si>
    <t>Unità43</t>
  </si>
  <si>
    <t>Unità44</t>
  </si>
  <si>
    <t>Unità45</t>
  </si>
  <si>
    <t>Unità46</t>
  </si>
  <si>
    <t>Unità47</t>
  </si>
  <si>
    <t>Unità48</t>
  </si>
  <si>
    <t>Unità49</t>
  </si>
  <si>
    <t>Unità50</t>
  </si>
  <si>
    <t>Totale componenti familiari delle unità abitative</t>
  </si>
  <si>
    <t>Servizio Fognatura e depurazione? (SI/NO)</t>
  </si>
  <si>
    <t>Totale consumo in MC</t>
  </si>
  <si>
    <t>al</t>
  </si>
  <si>
    <t>dal</t>
  </si>
  <si>
    <t>Periodo fattura</t>
  </si>
  <si>
    <t>Compila le celle in azzurro con i dati presenti in fattura</t>
  </si>
  <si>
    <t>Totale 
Importo Acqua con  IVA</t>
  </si>
  <si>
    <t>giorni</t>
  </si>
  <si>
    <t>mc/comp AC</t>
  </si>
  <si>
    <t>mc/comp/g AC</t>
  </si>
  <si>
    <t>mc/comp AP</t>
  </si>
  <si>
    <t>Totale Periodo fattura</t>
  </si>
  <si>
    <t>check quote fisse</t>
  </si>
  <si>
    <t>Importo UI con IVA AC</t>
  </si>
  <si>
    <t>Importo UI con IVA AP</t>
  </si>
  <si>
    <t>€/mc fino al 31/12/2021</t>
  </si>
  <si>
    <t>Unità1</t>
  </si>
  <si>
    <t>Unità2</t>
  </si>
  <si>
    <t>Tipo lettura 
[R]eale
[S]timata</t>
  </si>
  <si>
    <t>Importo UI no IVA AC</t>
  </si>
  <si>
    <t>Importo UI no IVA AP</t>
  </si>
  <si>
    <t>quota fissa 2022 + IVA</t>
  </si>
  <si>
    <t>quota fissa 2021 + IVA</t>
  </si>
  <si>
    <t>quota fissa 2022 no IVA</t>
  </si>
  <si>
    <t>quota fissa 2021 no IVA</t>
  </si>
  <si>
    <t>Totale Imponibile Acqua</t>
  </si>
  <si>
    <t>Imponibile a Tariffa Agevolata</t>
  </si>
  <si>
    <t>Imponibile a Tariffa Base</t>
  </si>
  <si>
    <t>Imponibile Fogna</t>
  </si>
  <si>
    <t>Imponibile Depurazione</t>
  </si>
  <si>
    <t xml:space="preserve">Imponibile Quote Fisse </t>
  </si>
  <si>
    <t xml:space="preserve">Imponibile Totale </t>
  </si>
  <si>
    <t>Compila le celle in azzurro in base al numero di moduli contrattuali/unità abitative del tuo condominio ed indica i relativi consumi</t>
  </si>
  <si>
    <t>Totale valore calcolato (*)</t>
  </si>
  <si>
    <t>Unità: riferimento unità abitativa
 (es. cognome e nome dell'interno)</t>
  </si>
  <si>
    <t>Num. Componenti nucleo familiare
(CNF)</t>
  </si>
  <si>
    <t>Imponibile in
 I Eccedenza</t>
  </si>
  <si>
    <t>Imponibile in
 II Eccedenza</t>
  </si>
  <si>
    <t>Imponibile in 
III Eccedenza</t>
  </si>
  <si>
    <t xml:space="preserve"> AP (2021)
Consumo (mc)</t>
  </si>
  <si>
    <t>Periodo 2021
Anno Precedente [AP]</t>
  </si>
  <si>
    <t>SI</t>
  </si>
  <si>
    <r>
      <t xml:space="preserve">Il </t>
    </r>
    <r>
      <rPr>
        <b/>
        <sz val="10"/>
        <color rgb="FF002060"/>
        <rFont val="Calibri"/>
        <family val="2"/>
        <scheme val="minor"/>
      </rPr>
      <t>valore calcolato (*)</t>
    </r>
    <r>
      <rPr>
        <sz val="10"/>
        <color rgb="FF002060"/>
        <rFont val="Calibri"/>
        <family val="2"/>
        <scheme val="minor"/>
      </rPr>
      <t xml:space="preserve"> è determinato in base alle unità abitative e ai relativi componenti e consumi riportati dell'utente nello strumento di calcolo.</t>
    </r>
  </si>
  <si>
    <t xml:space="preserve">Imponibile componenti tariffarie perequative UI </t>
  </si>
  <si>
    <t>Numero moduli contrattuali/unità abitative</t>
  </si>
  <si>
    <r>
      <t xml:space="preserve">Importo fattura </t>
    </r>
    <r>
      <rPr>
        <u/>
        <sz val="10"/>
        <color rgb="FF002060"/>
        <rFont val="Calibri"/>
        <family val="2"/>
        <scheme val="minor"/>
      </rPr>
      <t>(opzionale)</t>
    </r>
  </si>
  <si>
    <t>Unità51</t>
  </si>
  <si>
    <t>Unità52</t>
  </si>
  <si>
    <t>Unità53</t>
  </si>
  <si>
    <t>Unità54</t>
  </si>
  <si>
    <t>Unità55</t>
  </si>
  <si>
    <t>Unità56</t>
  </si>
  <si>
    <t>Unità57</t>
  </si>
  <si>
    <t>Unità58</t>
  </si>
  <si>
    <t>Unità59</t>
  </si>
  <si>
    <t>Unità60</t>
  </si>
  <si>
    <t>Unità61</t>
  </si>
  <si>
    <t>Unità62</t>
  </si>
  <si>
    <t>Unità63</t>
  </si>
  <si>
    <t>Unità64</t>
  </si>
  <si>
    <t>Unità65</t>
  </si>
  <si>
    <t>Unità66</t>
  </si>
  <si>
    <t>Unità67</t>
  </si>
  <si>
    <t>Unità68</t>
  </si>
  <si>
    <t>Unità69</t>
  </si>
  <si>
    <t>Unità70</t>
  </si>
  <si>
    <t>Unità71</t>
  </si>
  <si>
    <t>Unità72</t>
  </si>
  <si>
    <t>Unità73</t>
  </si>
  <si>
    <t>Unità74</t>
  </si>
  <si>
    <t>Unità75</t>
  </si>
  <si>
    <t>Unità76</t>
  </si>
  <si>
    <t>Unità77</t>
  </si>
  <si>
    <t>Unità78</t>
  </si>
  <si>
    <t>Unità79</t>
  </si>
  <si>
    <t>Unità80</t>
  </si>
  <si>
    <t>Unità81</t>
  </si>
  <si>
    <t>Unità82</t>
  </si>
  <si>
    <t>Unità83</t>
  </si>
  <si>
    <t>Unità84</t>
  </si>
  <si>
    <t>Unità85</t>
  </si>
  <si>
    <t>Unità86</t>
  </si>
  <si>
    <t>Unità87</t>
  </si>
  <si>
    <t>Unità88</t>
  </si>
  <si>
    <t>Unità89</t>
  </si>
  <si>
    <t>Unità90</t>
  </si>
  <si>
    <t>Unità91</t>
  </si>
  <si>
    <t>Unità92</t>
  </si>
  <si>
    <t>Unità93</t>
  </si>
  <si>
    <t>Unità94</t>
  </si>
  <si>
    <t>Unità95</t>
  </si>
  <si>
    <t>Unità96</t>
  </si>
  <si>
    <t>Unità97</t>
  </si>
  <si>
    <t>Unità98</t>
  </si>
  <si>
    <t>Unità99</t>
  </si>
  <si>
    <t>Unità100</t>
  </si>
  <si>
    <t>USO DOMESTICO CONDOMINIALE ABITANTI PUGLIA
Tariffe in vigore dal 01/01/2024 disponibili su www.aqp.it/clienti/tariffe</t>
  </si>
  <si>
    <r>
      <rPr>
        <b/>
        <sz val="12"/>
        <color rgb="FF002060"/>
        <rFont val="Calibri"/>
        <family val="2"/>
        <scheme val="minor"/>
      </rPr>
      <t>AQP</t>
    </r>
    <r>
      <rPr>
        <sz val="12"/>
        <color rgb="FF002060"/>
        <rFont val="Calibri"/>
        <family val="2"/>
        <scheme val="minor"/>
      </rPr>
      <t xml:space="preserve"> rende disponibile questo </t>
    </r>
    <r>
      <rPr>
        <b/>
        <sz val="12"/>
        <color rgb="FF002060"/>
        <rFont val="Calibri"/>
        <family val="2"/>
        <scheme val="minor"/>
      </rPr>
      <t>strumento di calcolo</t>
    </r>
    <r>
      <rPr>
        <sz val="12"/>
        <color rgb="FF002060"/>
        <rFont val="Calibri"/>
        <family val="2"/>
        <scheme val="minor"/>
      </rPr>
      <t xml:space="preserve"> di semplice utilizzo che consente di supportare l'attività di ripartizione degli importi fatturati tra ciascuna utenza indiretta secondo i criteri stabiliti nel TICSI, come previsto  dall'art. 21.1 dell'Allegato A alla Deliberazione ARERA n. 609/2021/R/IDR del 21 dicembre 2021 "Integrazione della disciplina in materia di misura del Servizio Idrico Integrato (TIMSII)".
Si precisa che questo strumento effettua il calcolo per ogni singola unità abitativa e quindi ne determina l’importo relativo.
</t>
    </r>
    <r>
      <rPr>
        <b/>
        <sz val="12"/>
        <color rgb="FF002060"/>
        <rFont val="Calibri"/>
        <family val="2"/>
        <scheme val="minor"/>
      </rPr>
      <t xml:space="preserve">Attenzione:  </t>
    </r>
    <r>
      <rPr>
        <sz val="12"/>
        <color rgb="FF002060"/>
        <rFont val="Calibri"/>
        <family val="2"/>
        <scheme val="minor"/>
      </rPr>
      <t xml:space="preserve">
• Il </t>
    </r>
    <r>
      <rPr>
        <b/>
        <sz val="12"/>
        <color rgb="FF002060"/>
        <rFont val="Calibri"/>
        <family val="2"/>
        <scheme val="minor"/>
      </rPr>
      <t>valore calcolato (*)</t>
    </r>
    <r>
      <rPr>
        <sz val="12"/>
        <color rgb="FF002060"/>
        <rFont val="Calibri"/>
        <family val="2"/>
        <scheme val="minor"/>
      </rPr>
      <t xml:space="preserve"> potrebbe non corrispondere con il totale della fattura del condominio, sia per la presenza di altre voci (acconti precedenti e rettifiche e/o addebiti/accrediti diversi)  che concorrono alla determinazione dell'importo della stessa, ma anche, per una differente distribuzione delle fasce di consumo, che variano in relazione al numero dei componenti familiari di ciascuna unità abitativa rispetto al numero totale dei componenti familiari del condominio.
</t>
    </r>
    <r>
      <rPr>
        <sz val="8"/>
        <color rgb="FF002060"/>
        <rFont val="Calibri"/>
        <family val="2"/>
        <scheme val="minor"/>
      </rPr>
      <t xml:space="preserve">
</t>
    </r>
    <r>
      <rPr>
        <b/>
        <sz val="8"/>
        <color rgb="FF002060"/>
        <rFont val="Calibri"/>
        <family val="2"/>
        <scheme val="minor"/>
      </rPr>
      <t xml:space="preserve">Condizioni di utilizzo: AQP S.p.A. non risponde di utilizzi diversi da quelli previsti dalla Deliberazione ARERA 609/2021, è pertanto vietata la commercializzazione di questi strumenti di calcolo, il cui utilizzo deve essere conforme alle leggi vigenti e che tutelano la proprietà intellettuale. Nella misura massima consentita dalla legge, AQP S.p.A. non si assume alcuna responsabilità per errori o inesattezze nel calcolo o se i risultati dovessero essere difformi da quanto riportato da una eventuale fattura; il risultato rinvenuto dagli strumenti di calcolo, infatti, non riveste alcuna validità probatoria rimanendo la fattura sempre ed esclusivamente l’unico documento valido ai fini fiscali e degli addebiti dei consumi
</t>
    </r>
    <r>
      <rPr>
        <sz val="8"/>
        <color rgb="FF002060"/>
        <rFont val="Calibri"/>
        <family val="2"/>
        <scheme val="minor"/>
      </rPr>
      <t xml:space="preserve">
</t>
    </r>
    <r>
      <rPr>
        <b/>
        <sz val="8"/>
        <color rgb="FF002060"/>
        <rFont val="Calibri"/>
        <family val="2"/>
        <scheme val="minor"/>
      </rPr>
      <t>Ver. Gennaio  2024</t>
    </r>
  </si>
  <si>
    <t>Periodo 2024
Anno in Corso [AC]</t>
  </si>
  <si>
    <t xml:space="preserve">AC (2024)
Consumo (mc) </t>
  </si>
  <si>
    <r>
      <t>€/m</t>
    </r>
    <r>
      <rPr>
        <b/>
        <vertAlign val="superscript"/>
        <sz val="11"/>
        <color rgb="FFFFFFFF"/>
        <rFont val="Calibri"/>
        <family val="2"/>
        <scheme val="minor"/>
      </rPr>
      <t>3</t>
    </r>
  </si>
  <si>
    <t>Uso domestico residente / condominiale</t>
  </si>
  <si>
    <r>
      <t>da m</t>
    </r>
    <r>
      <rPr>
        <vertAlign val="superscript"/>
        <sz val="11"/>
        <color theme="1"/>
        <rFont val="Calibri"/>
        <family val="2"/>
        <scheme val="minor"/>
      </rPr>
      <t>3 </t>
    </r>
    <r>
      <rPr>
        <sz val="11"/>
        <color theme="1"/>
        <rFont val="Calibri"/>
        <family val="2"/>
        <scheme val="minor"/>
      </rPr>
      <t>0 a m</t>
    </r>
    <r>
      <rPr>
        <vertAlign val="superscript"/>
        <sz val="11"/>
        <color theme="1"/>
        <rFont val="Calibri"/>
        <family val="2"/>
        <scheme val="minor"/>
      </rPr>
      <t>3</t>
    </r>
    <r>
      <rPr>
        <sz val="11"/>
        <color theme="1"/>
        <rFont val="Calibri"/>
        <family val="2"/>
        <scheme val="minor"/>
      </rPr>
      <t> 20</t>
    </r>
  </si>
  <si>
    <r>
      <t>da m</t>
    </r>
    <r>
      <rPr>
        <vertAlign val="superscript"/>
        <sz val="11"/>
        <color theme="1"/>
        <rFont val="Calibri"/>
        <family val="2"/>
        <scheme val="minor"/>
      </rPr>
      <t>3 </t>
    </r>
    <r>
      <rPr>
        <sz val="11"/>
        <color theme="1"/>
        <rFont val="Calibri"/>
        <family val="2"/>
        <scheme val="minor"/>
      </rPr>
      <t>20 a m</t>
    </r>
    <r>
      <rPr>
        <vertAlign val="superscript"/>
        <sz val="11"/>
        <color theme="1"/>
        <rFont val="Calibri"/>
        <family val="2"/>
        <scheme val="minor"/>
      </rPr>
      <t>3</t>
    </r>
    <r>
      <rPr>
        <sz val="11"/>
        <color theme="1"/>
        <rFont val="Calibri"/>
        <family val="2"/>
        <scheme val="minor"/>
      </rPr>
      <t> 30</t>
    </r>
  </si>
  <si>
    <r>
      <t>da m</t>
    </r>
    <r>
      <rPr>
        <vertAlign val="superscript"/>
        <sz val="11"/>
        <color theme="1"/>
        <rFont val="Calibri"/>
        <family val="2"/>
        <scheme val="minor"/>
      </rPr>
      <t>3 </t>
    </r>
    <r>
      <rPr>
        <sz val="11"/>
        <color theme="1"/>
        <rFont val="Calibri"/>
        <family val="2"/>
        <scheme val="minor"/>
      </rPr>
      <t>30 a m</t>
    </r>
    <r>
      <rPr>
        <vertAlign val="superscript"/>
        <sz val="11"/>
        <color theme="1"/>
        <rFont val="Calibri"/>
        <family val="2"/>
        <scheme val="minor"/>
      </rPr>
      <t>3</t>
    </r>
    <r>
      <rPr>
        <sz val="11"/>
        <color theme="1"/>
        <rFont val="Calibri"/>
        <family val="2"/>
        <scheme val="minor"/>
      </rPr>
      <t> 40</t>
    </r>
  </si>
  <si>
    <r>
      <t>da m</t>
    </r>
    <r>
      <rPr>
        <vertAlign val="superscript"/>
        <sz val="11"/>
        <color theme="1"/>
        <rFont val="Calibri"/>
        <family val="2"/>
        <scheme val="minor"/>
      </rPr>
      <t>3 </t>
    </r>
    <r>
      <rPr>
        <sz val="11"/>
        <color theme="1"/>
        <rFont val="Calibri"/>
        <family val="2"/>
        <scheme val="minor"/>
      </rPr>
      <t>40 a m</t>
    </r>
    <r>
      <rPr>
        <vertAlign val="superscript"/>
        <sz val="11"/>
        <color theme="1"/>
        <rFont val="Calibri"/>
        <family val="2"/>
        <scheme val="minor"/>
      </rPr>
      <t>3</t>
    </r>
    <r>
      <rPr>
        <sz val="11"/>
        <color theme="1"/>
        <rFont val="Calibri"/>
        <family val="2"/>
        <scheme val="minor"/>
      </rPr>
      <t> 70</t>
    </r>
  </si>
  <si>
    <r>
      <t>oltre m</t>
    </r>
    <r>
      <rPr>
        <vertAlign val="superscript"/>
        <sz val="11"/>
        <color theme="1"/>
        <rFont val="Calibri"/>
        <family val="2"/>
        <scheme val="minor"/>
      </rPr>
      <t>3 </t>
    </r>
    <r>
      <rPr>
        <sz val="11"/>
        <color theme="1"/>
        <rFont val="Calibri"/>
        <family val="2"/>
        <scheme val="minor"/>
      </rPr>
      <t>70</t>
    </r>
  </si>
  <si>
    <t>Uso domestico non residente</t>
  </si>
  <si>
    <r>
      <t>da m</t>
    </r>
    <r>
      <rPr>
        <vertAlign val="superscript"/>
        <sz val="11"/>
        <color theme="1"/>
        <rFont val="Calibri"/>
        <family val="2"/>
        <scheme val="minor"/>
      </rPr>
      <t xml:space="preserve">3 </t>
    </r>
    <r>
      <rPr>
        <sz val="11"/>
        <color theme="1"/>
        <rFont val="Calibri"/>
        <family val="2"/>
        <scheme val="minor"/>
      </rPr>
      <t>0 a m</t>
    </r>
    <r>
      <rPr>
        <vertAlign val="superscript"/>
        <sz val="11"/>
        <color theme="1"/>
        <rFont val="Calibri"/>
        <family val="2"/>
        <scheme val="minor"/>
      </rPr>
      <t>3</t>
    </r>
    <r>
      <rPr>
        <sz val="11"/>
        <color theme="1"/>
        <rFont val="Calibri"/>
        <family val="2"/>
        <scheme val="minor"/>
      </rPr>
      <t> 30</t>
    </r>
  </si>
  <si>
    <r>
      <t>da m</t>
    </r>
    <r>
      <rPr>
        <vertAlign val="superscript"/>
        <sz val="11"/>
        <color theme="1"/>
        <rFont val="Calibri"/>
        <family val="2"/>
        <scheme val="minor"/>
      </rPr>
      <t>3 </t>
    </r>
    <r>
      <rPr>
        <sz val="11"/>
        <color theme="1"/>
        <rFont val="Calibri"/>
        <family val="2"/>
        <scheme val="minor"/>
      </rPr>
      <t>30 a m</t>
    </r>
    <r>
      <rPr>
        <vertAlign val="superscript"/>
        <sz val="11"/>
        <color theme="1"/>
        <rFont val="Calibri"/>
        <family val="2"/>
        <scheme val="minor"/>
      </rPr>
      <t>3</t>
    </r>
    <r>
      <rPr>
        <sz val="11"/>
        <color theme="1"/>
        <rFont val="Calibri"/>
        <family val="2"/>
        <scheme val="minor"/>
      </rPr>
      <t> 60</t>
    </r>
  </si>
  <si>
    <r>
      <t>da m</t>
    </r>
    <r>
      <rPr>
        <vertAlign val="superscript"/>
        <sz val="11"/>
        <color theme="1"/>
        <rFont val="Calibri"/>
        <family val="2"/>
        <scheme val="minor"/>
      </rPr>
      <t>3 </t>
    </r>
    <r>
      <rPr>
        <sz val="11"/>
        <color theme="1"/>
        <rFont val="Calibri"/>
        <family val="2"/>
        <scheme val="minor"/>
      </rPr>
      <t>60 a m</t>
    </r>
    <r>
      <rPr>
        <vertAlign val="superscript"/>
        <sz val="11"/>
        <color theme="1"/>
        <rFont val="Calibri"/>
        <family val="2"/>
        <scheme val="minor"/>
      </rPr>
      <t>3</t>
    </r>
    <r>
      <rPr>
        <sz val="11"/>
        <color theme="1"/>
        <rFont val="Calibri"/>
        <family val="2"/>
        <scheme val="minor"/>
      </rPr>
      <t> 90</t>
    </r>
  </si>
  <si>
    <r>
      <t>oltre m</t>
    </r>
    <r>
      <rPr>
        <vertAlign val="superscript"/>
        <sz val="11"/>
        <color theme="1"/>
        <rFont val="Calibri"/>
        <family val="2"/>
        <scheme val="minor"/>
      </rPr>
      <t>3 </t>
    </r>
    <r>
      <rPr>
        <sz val="11"/>
        <color theme="1"/>
        <rFont val="Calibri"/>
        <family val="2"/>
        <scheme val="minor"/>
      </rPr>
      <t>90</t>
    </r>
  </si>
  <si>
    <t>Uso pubblico disalimentabile e non disalimentabile</t>
  </si>
  <si>
    <r>
      <t>da m</t>
    </r>
    <r>
      <rPr>
        <vertAlign val="superscript"/>
        <sz val="11"/>
        <color theme="1"/>
        <rFont val="Calibri"/>
        <family val="2"/>
        <scheme val="minor"/>
      </rPr>
      <t>3 </t>
    </r>
    <r>
      <rPr>
        <sz val="11"/>
        <color theme="1"/>
        <rFont val="Calibri"/>
        <family val="2"/>
        <scheme val="minor"/>
      </rPr>
      <t>0 a m</t>
    </r>
    <r>
      <rPr>
        <vertAlign val="superscript"/>
        <sz val="11"/>
        <color theme="1"/>
        <rFont val="Calibri"/>
        <family val="2"/>
        <scheme val="minor"/>
      </rPr>
      <t>3</t>
    </r>
    <r>
      <rPr>
        <sz val="11"/>
        <color theme="1"/>
        <rFont val="Calibri"/>
        <family val="2"/>
        <scheme val="minor"/>
      </rPr>
      <t xml:space="preserve"> 73</t>
    </r>
  </si>
  <si>
    <r>
      <t>da m</t>
    </r>
    <r>
      <rPr>
        <vertAlign val="superscript"/>
        <sz val="11"/>
        <color theme="1"/>
        <rFont val="Calibri"/>
        <family val="2"/>
        <scheme val="minor"/>
      </rPr>
      <t>3</t>
    </r>
    <r>
      <rPr>
        <sz val="11"/>
        <color theme="1"/>
        <rFont val="Calibri"/>
        <family val="2"/>
        <scheme val="minor"/>
      </rPr>
      <t> 73 a m</t>
    </r>
    <r>
      <rPr>
        <vertAlign val="superscript"/>
        <sz val="11"/>
        <color theme="1"/>
        <rFont val="Calibri"/>
        <family val="2"/>
        <scheme val="minor"/>
      </rPr>
      <t>3</t>
    </r>
    <r>
      <rPr>
        <sz val="11"/>
        <color theme="1"/>
        <rFont val="Calibri"/>
        <family val="2"/>
        <scheme val="minor"/>
      </rPr>
      <t> 110</t>
    </r>
  </si>
  <si>
    <r>
      <t>da m</t>
    </r>
    <r>
      <rPr>
        <vertAlign val="superscript"/>
        <sz val="11"/>
        <color theme="1"/>
        <rFont val="Calibri"/>
        <family val="2"/>
        <scheme val="minor"/>
      </rPr>
      <t>3</t>
    </r>
    <r>
      <rPr>
        <sz val="11"/>
        <color theme="1"/>
        <rFont val="Calibri"/>
        <family val="2"/>
        <scheme val="minor"/>
      </rPr>
      <t> 110 a m</t>
    </r>
    <r>
      <rPr>
        <vertAlign val="superscript"/>
        <sz val="11"/>
        <color theme="1"/>
        <rFont val="Calibri"/>
        <family val="2"/>
        <scheme val="minor"/>
      </rPr>
      <t>3</t>
    </r>
    <r>
      <rPr>
        <sz val="11"/>
        <color theme="1"/>
        <rFont val="Calibri"/>
        <family val="2"/>
        <scheme val="minor"/>
      </rPr>
      <t> 146</t>
    </r>
  </si>
  <si>
    <r>
      <t>da m</t>
    </r>
    <r>
      <rPr>
        <vertAlign val="superscript"/>
        <sz val="11"/>
        <color theme="1"/>
        <rFont val="Calibri"/>
        <family val="2"/>
        <scheme val="minor"/>
      </rPr>
      <t>3</t>
    </r>
    <r>
      <rPr>
        <sz val="11"/>
        <color theme="1"/>
        <rFont val="Calibri"/>
        <family val="2"/>
        <scheme val="minor"/>
      </rPr>
      <t> 147</t>
    </r>
  </si>
  <si>
    <t>Uso commerciale</t>
  </si>
  <si>
    <r>
      <t>da m</t>
    </r>
    <r>
      <rPr>
        <vertAlign val="superscript"/>
        <sz val="11"/>
        <color theme="1"/>
        <rFont val="Calibri"/>
        <family val="2"/>
        <scheme val="minor"/>
      </rPr>
      <t>3</t>
    </r>
    <r>
      <rPr>
        <sz val="11"/>
        <color theme="1"/>
        <rFont val="Calibri"/>
        <family val="2"/>
        <scheme val="minor"/>
      </rPr>
      <t xml:space="preserve"> 0 a m</t>
    </r>
    <r>
      <rPr>
        <vertAlign val="superscript"/>
        <sz val="11"/>
        <color theme="1"/>
        <rFont val="Calibri"/>
        <family val="2"/>
        <scheme val="minor"/>
      </rPr>
      <t>3</t>
    </r>
    <r>
      <rPr>
        <sz val="11"/>
        <color theme="1"/>
        <rFont val="Calibri"/>
        <family val="2"/>
        <scheme val="minor"/>
      </rPr>
      <t xml:space="preserve"> 73</t>
    </r>
  </si>
  <si>
    <r>
      <t>da m</t>
    </r>
    <r>
      <rPr>
        <vertAlign val="superscript"/>
        <sz val="11"/>
        <color theme="1"/>
        <rFont val="Calibri"/>
        <family val="2"/>
        <scheme val="minor"/>
      </rPr>
      <t>3</t>
    </r>
    <r>
      <rPr>
        <sz val="11"/>
        <color theme="1"/>
        <rFont val="Calibri"/>
        <family val="2"/>
        <scheme val="minor"/>
      </rPr>
      <t> 73</t>
    </r>
  </si>
  <si>
    <t>Uso industriale e agricolo</t>
  </si>
  <si>
    <r>
      <t>da m</t>
    </r>
    <r>
      <rPr>
        <vertAlign val="superscript"/>
        <sz val="11"/>
        <color theme="1"/>
        <rFont val="Calibri"/>
        <family val="2"/>
        <scheme val="minor"/>
      </rPr>
      <t>3 </t>
    </r>
    <r>
      <rPr>
        <sz val="11"/>
        <color theme="1"/>
        <rFont val="Calibri"/>
        <family val="2"/>
        <scheme val="minor"/>
      </rPr>
      <t>0 a m</t>
    </r>
    <r>
      <rPr>
        <vertAlign val="superscript"/>
        <sz val="11"/>
        <color theme="1"/>
        <rFont val="Calibri"/>
        <family val="2"/>
        <scheme val="minor"/>
      </rPr>
      <t>3</t>
    </r>
    <r>
      <rPr>
        <sz val="11"/>
        <color theme="1"/>
        <rFont val="Calibri"/>
        <family val="2"/>
        <scheme val="minor"/>
      </rPr>
      <t xml:space="preserve"> 365</t>
    </r>
  </si>
  <si>
    <r>
      <t>da m</t>
    </r>
    <r>
      <rPr>
        <vertAlign val="superscript"/>
        <sz val="11"/>
        <color theme="1"/>
        <rFont val="Calibri"/>
        <family val="2"/>
        <scheme val="minor"/>
      </rPr>
      <t>3</t>
    </r>
    <r>
      <rPr>
        <sz val="11"/>
        <color theme="1"/>
        <rFont val="Calibri"/>
        <family val="2"/>
        <scheme val="minor"/>
      </rPr>
      <t> 365</t>
    </r>
  </si>
  <si>
    <t>Altri usi</t>
  </si>
  <si>
    <t>Occasionale e provvisorio</t>
  </si>
  <si>
    <t>Quota fissa</t>
  </si>
  <si>
    <t>Uso Domestico residente, Uso Condominiale</t>
  </si>
  <si>
    <t>Uso Domestico non residente</t>
  </si>
  <si>
    <t>Commerciale, pubblico, antincendio, altri usi</t>
  </si>
  <si>
    <t>Industriale</t>
  </si>
  <si>
    <t>Servizio Fognatura</t>
  </si>
  <si>
    <r>
      <t>0,209576 </t>
    </r>
    <r>
      <rPr>
        <b/>
        <sz val="11"/>
        <color rgb="FFFFFFFF"/>
        <rFont val="Calibri"/>
        <family val="2"/>
        <scheme val="minor"/>
      </rPr>
      <t>€/m</t>
    </r>
    <r>
      <rPr>
        <b/>
        <vertAlign val="superscript"/>
        <sz val="11"/>
        <color rgb="FFFFFFFF"/>
        <rFont val="Calibri"/>
        <family val="2"/>
        <scheme val="minor"/>
      </rPr>
      <t>3</t>
    </r>
  </si>
  <si>
    <t>Acque reflue industriali</t>
  </si>
  <si>
    <r>
      <t>0,290703 </t>
    </r>
    <r>
      <rPr>
        <b/>
        <sz val="11"/>
        <color rgb="FFFFFFFF"/>
        <rFont val="Calibri"/>
        <family val="2"/>
        <scheme val="minor"/>
      </rPr>
      <t>€/m</t>
    </r>
    <r>
      <rPr>
        <b/>
        <vertAlign val="superscript"/>
        <sz val="11"/>
        <color rgb="FFFFFFFF"/>
        <rFont val="Calibri"/>
        <family val="2"/>
        <scheme val="minor"/>
      </rPr>
      <t>3</t>
    </r>
  </si>
  <si>
    <t>Quota fissa </t>
  </si>
  <si>
    <t>Commerciale, Pubblico, antincendio, altri usi</t>
  </si>
  <si>
    <t>Quota fissa - Acque reflue industriali </t>
  </si>
  <si>
    <t>Utenti con 0 determinazioni e consumo &lt; 300mc</t>
  </si>
  <si>
    <t>Utenti con 0 determinazioni e consumo &gt; 300mc</t>
  </si>
  <si>
    <t>Utenti con determinazioni  = 1</t>
  </si>
  <si>
    <t>Utenti con determinazioni  = 2</t>
  </si>
  <si>
    <t>Utenti con determinazioni  = 3</t>
  </si>
  <si>
    <t>Servizio Depurazione</t>
  </si>
  <si>
    <r>
      <t>0,604988</t>
    </r>
    <r>
      <rPr>
        <b/>
        <sz val="11"/>
        <color rgb="FFFFFFFF"/>
        <rFont val="Calibri"/>
        <family val="2"/>
        <scheme val="minor"/>
      </rPr>
      <t> €/m</t>
    </r>
    <r>
      <rPr>
        <b/>
        <vertAlign val="superscript"/>
        <sz val="11"/>
        <color rgb="FFFFFFFF"/>
        <rFont val="Calibri"/>
        <family val="2"/>
        <scheme val="minor"/>
      </rPr>
      <t>3</t>
    </r>
  </si>
  <si>
    <t xml:space="preserve">Acque reflue industriali </t>
  </si>
  <si>
    <r>
      <t>0,244826 </t>
    </r>
    <r>
      <rPr>
        <b/>
        <sz val="11"/>
        <color rgb="FFFFFFFF"/>
        <rFont val="Calibri"/>
        <family val="2"/>
        <scheme val="minor"/>
      </rPr>
      <t>€/m</t>
    </r>
    <r>
      <rPr>
        <b/>
        <vertAlign val="superscript"/>
        <sz val="11"/>
        <color rgb="FFFFFFFF"/>
        <rFont val="Calibri"/>
        <family val="2"/>
        <scheme val="minor"/>
      </rPr>
      <t>3</t>
    </r>
  </si>
  <si>
    <t>(tariffa quali-quantitativa)</t>
  </si>
  <si>
    <t>(scaricato /concentr. scaricate)</t>
  </si>
  <si>
    <t>Commerciale, Pubblico, antincendio, altri usi</t>
  </si>
  <si>
    <r>
      <t>€/m</t>
    </r>
    <r>
      <rPr>
        <b/>
        <vertAlign val="superscript"/>
        <sz val="11"/>
        <color rgb="FFFFFFFF"/>
        <rFont val="Calibri"/>
        <family val="2"/>
        <scheme val="minor"/>
      </rPr>
      <t>3</t>
    </r>
    <r>
      <rPr>
        <b/>
        <sz val="11"/>
        <color rgb="FFFFFFFF"/>
        <rFont val="Calibri"/>
        <family val="2"/>
        <scheme val="minor"/>
      </rPr>
      <t> </t>
    </r>
    <r>
      <rPr>
        <sz val="11"/>
        <color rgb="FFFFFFFF"/>
        <rFont val="Calibri"/>
        <family val="2"/>
        <scheme val="minor"/>
      </rPr>
      <t>(autorizzati /concentr.autorizzate)</t>
    </r>
  </si>
  <si>
    <t>Industriale (quota capacità)</t>
  </si>
  <si>
    <t>da spegnere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</si>
</sst>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quot;_-;\-* #,##0.00\ &quot;€&quot;_-;_-* &quot;-&quot;??\ &quot;€&quot;_-;_-@_-"/>
    <numFmt numFmtId="164" formatCode="_-* #,##0\ _€_-;\-* #,##0\ _€_-;_-* &quot;-&quot;\ _€_-;_-@_-"/>
    <numFmt numFmtId="165" formatCode="_-* #,##0.00\ _€_-;\-* #,##0.00\ _€_-;_-* &quot;-&quot;??\ _€_-;_-@_-"/>
    <numFmt numFmtId="166" formatCode="#,##0_ ;\-#,##0\ "/>
  </numFmts>
  <fonts count="38" x14ac:knownFonts="1">
    <font>
      <sz val="11"/>
      <color theme="1"/>
      <name val="Calibri"/>
      <family val="2"/>
      <scheme val="minor"/>
    </font>
    <font>
      <sz val="11"/>
      <color theme="1"/>
      <name val="Calibri"/>
      <family val="2"/>
      <scheme val="minor"/>
    </font>
    <font>
      <sz val="8"/>
      <color theme="1"/>
      <name val="Calibri"/>
      <family val="2"/>
      <scheme val="minor"/>
    </font>
    <font>
      <sz val="10"/>
      <color theme="1"/>
      <name val="Calibri"/>
      <family val="2"/>
      <scheme val="minor"/>
    </font>
    <font>
      <b/>
      <sz val="11"/>
      <color theme="1"/>
      <name val="Calibri"/>
      <family val="2"/>
      <scheme val="minor"/>
    </font>
    <font>
      <sz val="11"/>
      <color theme="0"/>
      <name val="Calibri"/>
      <family val="2"/>
      <scheme val="minor"/>
    </font>
    <font>
      <sz val="11"/>
      <color theme="0" tint="-0.14999847407452621"/>
      <name val="Calibri"/>
      <family val="2"/>
      <scheme val="minor"/>
    </font>
    <font>
      <sz val="9"/>
      <color indexed="81"/>
      <name val="Tahoma"/>
      <family val="2"/>
    </font>
    <font>
      <b/>
      <sz val="9"/>
      <color indexed="81"/>
      <name val="Tahoma"/>
      <family val="2"/>
    </font>
    <font>
      <sz val="11"/>
      <name val="Calibri"/>
      <family val="2"/>
      <scheme val="minor"/>
    </font>
    <font>
      <b/>
      <sz val="11"/>
      <color rgb="FF002060"/>
      <name val="Calibri"/>
      <family val="2"/>
      <scheme val="minor"/>
    </font>
    <font>
      <sz val="8"/>
      <color rgb="FFFFFFFF"/>
      <name val="Arial"/>
      <family val="2"/>
    </font>
    <font>
      <sz val="8"/>
      <color rgb="FF333333"/>
      <name val="Arial"/>
      <family val="2"/>
    </font>
    <font>
      <sz val="7"/>
      <color theme="1"/>
      <name val="Verdana"/>
      <family val="2"/>
    </font>
    <font>
      <sz val="10"/>
      <color rgb="FFFF0000"/>
      <name val="Calibri"/>
      <family val="2"/>
      <scheme val="minor"/>
    </font>
    <font>
      <sz val="8"/>
      <color rgb="FFFF0000"/>
      <name val="Calibri"/>
      <family val="2"/>
      <scheme val="minor"/>
    </font>
    <font>
      <b/>
      <sz val="10"/>
      <color theme="1"/>
      <name val="Calibri"/>
      <family val="2"/>
      <scheme val="minor"/>
    </font>
    <font>
      <sz val="8"/>
      <color rgb="FFFF0000"/>
      <name val="Arial"/>
      <family val="2"/>
    </font>
    <font>
      <b/>
      <sz val="14"/>
      <color theme="4"/>
      <name val="Calibri"/>
      <family val="2"/>
      <scheme val="minor"/>
    </font>
    <font>
      <sz val="11"/>
      <color rgb="FF002060"/>
      <name val="Calibri"/>
      <family val="2"/>
      <scheme val="minor"/>
    </font>
    <font>
      <sz val="10"/>
      <color rgb="FF002060"/>
      <name val="Calibri"/>
      <family val="2"/>
      <scheme val="minor"/>
    </font>
    <font>
      <b/>
      <sz val="12"/>
      <color rgb="FF002060"/>
      <name val="Calibri"/>
      <family val="2"/>
      <scheme val="minor"/>
    </font>
    <font>
      <b/>
      <sz val="11"/>
      <color rgb="FFFF0000"/>
      <name val="Calibri"/>
      <family val="2"/>
      <scheme val="minor"/>
    </font>
    <font>
      <sz val="11"/>
      <color rgb="FFFF0000"/>
      <name val="Calibri"/>
      <family val="2"/>
      <scheme val="minor"/>
    </font>
    <font>
      <b/>
      <sz val="9"/>
      <color theme="8" tint="0.39997558519241921"/>
      <name val="Calibri"/>
      <family val="2"/>
      <scheme val="minor"/>
    </font>
    <font>
      <sz val="9"/>
      <color theme="1"/>
      <name val="Calibri"/>
      <family val="2"/>
      <scheme val="minor"/>
    </font>
    <font>
      <b/>
      <sz val="10"/>
      <color rgb="FF002060"/>
      <name val="Calibri"/>
      <family val="2"/>
      <scheme val="minor"/>
    </font>
    <font>
      <b/>
      <sz val="10"/>
      <color theme="3"/>
      <name val="Calibri"/>
      <family val="2"/>
      <scheme val="minor"/>
    </font>
    <font>
      <b/>
      <sz val="10"/>
      <color rgb="FFFF0000"/>
      <name val="Calibri"/>
      <family val="2"/>
      <scheme val="minor"/>
    </font>
    <font>
      <sz val="12"/>
      <color rgb="FF002060"/>
      <name val="Calibri"/>
      <family val="2"/>
      <scheme val="minor"/>
    </font>
    <font>
      <sz val="8"/>
      <color rgb="FF002060"/>
      <name val="Calibri"/>
      <family val="2"/>
      <scheme val="minor"/>
    </font>
    <font>
      <b/>
      <sz val="8"/>
      <color rgb="FF002060"/>
      <name val="Calibri"/>
      <family val="2"/>
      <scheme val="minor"/>
    </font>
    <font>
      <u/>
      <sz val="10"/>
      <color rgb="FF002060"/>
      <name val="Calibri"/>
      <family val="2"/>
      <scheme val="minor"/>
    </font>
    <font>
      <b/>
      <sz val="11"/>
      <color rgb="FFFFFFFF"/>
      <name val="Calibri"/>
      <family val="2"/>
      <scheme val="minor"/>
    </font>
    <font>
      <b/>
      <vertAlign val="superscript"/>
      <sz val="11"/>
      <color rgb="FFFFFFFF"/>
      <name val="Calibri"/>
      <family val="2"/>
      <scheme val="minor"/>
    </font>
    <font>
      <sz val="11"/>
      <color rgb="FFFFFFFF"/>
      <name val="Calibri"/>
      <family val="2"/>
      <scheme val="minor"/>
    </font>
    <font>
      <vertAlign val="superscript"/>
      <sz val="11"/>
      <color theme="1"/>
      <name val="Calibri"/>
      <family val="2"/>
      <scheme val="minor"/>
    </font>
    <font>
      <sz val="8"/>
      <name val="Arial"/>
      <family val="2"/>
    </font>
  </fonts>
  <fills count="17">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00B0F0"/>
        <bgColor indexed="64"/>
      </patternFill>
    </fill>
    <fill>
      <patternFill patternType="solid">
        <fgColor rgb="FF20A082"/>
        <bgColor indexed="64"/>
      </patternFill>
    </fill>
    <fill>
      <patternFill patternType="solid">
        <fgColor rgb="FFE6E6E6"/>
        <bgColor indexed="64"/>
      </patternFill>
    </fill>
    <fill>
      <patternFill patternType="solid">
        <fgColor rgb="FFFFC000"/>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92D050"/>
        <bgColor indexed="64"/>
      </patternFill>
    </fill>
    <fill>
      <patternFill patternType="solid">
        <fgColor theme="4"/>
        <bgColor indexed="64"/>
      </patternFill>
    </fill>
    <fill>
      <patternFill patternType="solid">
        <fgColor rgb="FFFEFCBC"/>
        <bgColor indexed="64"/>
      </patternFill>
    </fill>
    <fill>
      <patternFill patternType="solid">
        <fgColor theme="5"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ck">
        <color theme="4" tint="0.39994506668294322"/>
      </left>
      <right/>
      <top style="thick">
        <color theme="4" tint="0.39994506668294322"/>
      </top>
      <bottom/>
      <diagonal/>
    </border>
    <border>
      <left/>
      <right/>
      <top style="thick">
        <color theme="4" tint="0.39994506668294322"/>
      </top>
      <bottom/>
      <diagonal/>
    </border>
    <border>
      <left/>
      <right style="thick">
        <color theme="4" tint="0.39994506668294322"/>
      </right>
      <top style="thick">
        <color theme="4" tint="0.39994506668294322"/>
      </top>
      <bottom/>
      <diagonal/>
    </border>
    <border>
      <left style="thick">
        <color theme="4" tint="0.39994506668294322"/>
      </left>
      <right/>
      <top/>
      <bottom/>
      <diagonal/>
    </border>
    <border>
      <left/>
      <right style="thick">
        <color theme="4" tint="0.39994506668294322"/>
      </right>
      <top/>
      <bottom/>
      <diagonal/>
    </border>
    <border>
      <left style="thick">
        <color theme="4" tint="0.39994506668294322"/>
      </left>
      <right/>
      <top/>
      <bottom style="thick">
        <color theme="4" tint="0.39994506668294322"/>
      </bottom>
      <diagonal/>
    </border>
    <border>
      <left/>
      <right/>
      <top/>
      <bottom style="thick">
        <color theme="4" tint="0.39994506668294322"/>
      </bottom>
      <diagonal/>
    </border>
    <border>
      <left/>
      <right style="thick">
        <color theme="4" tint="0.39994506668294322"/>
      </right>
      <top/>
      <bottom style="thick">
        <color theme="4" tint="0.39994506668294322"/>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rgb="FF002060"/>
      </left>
      <right style="thin">
        <color rgb="FF002060"/>
      </right>
      <top style="thin">
        <color rgb="FF002060"/>
      </top>
      <bottom style="thin">
        <color rgb="FF002060"/>
      </bottom>
      <diagonal/>
    </border>
    <border>
      <left style="thin">
        <color indexed="64"/>
      </left>
      <right style="thin">
        <color indexed="64"/>
      </right>
      <top/>
      <bottom style="thin">
        <color indexed="64"/>
      </bottom>
      <diagonal/>
    </border>
    <border>
      <left style="thin">
        <color rgb="FF002060"/>
      </left>
      <right/>
      <top style="thin">
        <color rgb="FF002060"/>
      </top>
      <bottom style="thin">
        <color rgb="FF002060"/>
      </bottom>
      <diagonal/>
    </border>
    <border>
      <left style="medium">
        <color rgb="FF002060"/>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style="thin">
        <color rgb="FF002060"/>
      </right>
      <top style="thin">
        <color rgb="FF002060"/>
      </top>
      <bottom style="medium">
        <color rgb="FF002060"/>
      </bottom>
      <diagonal/>
    </border>
    <border>
      <left style="thin">
        <color rgb="FF002060"/>
      </left>
      <right style="medium">
        <color rgb="FF002060"/>
      </right>
      <top style="thin">
        <color rgb="FF002060"/>
      </top>
      <bottom style="medium">
        <color rgb="FF002060"/>
      </bottom>
      <diagonal/>
    </border>
    <border>
      <left/>
      <right/>
      <top style="medium">
        <color rgb="FF002060"/>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rgb="FF002060"/>
      </left>
      <right style="medium">
        <color rgb="FF002060"/>
      </right>
      <top style="medium">
        <color rgb="FF002060"/>
      </top>
      <bottom style="thin">
        <color indexed="64"/>
      </bottom>
      <diagonal/>
    </border>
    <border>
      <left style="medium">
        <color theme="8" tint="0.39991454817346722"/>
      </left>
      <right/>
      <top style="medium">
        <color theme="8" tint="0.39991454817346722"/>
      </top>
      <bottom/>
      <diagonal/>
    </border>
    <border>
      <left/>
      <right/>
      <top style="medium">
        <color theme="8" tint="0.39991454817346722"/>
      </top>
      <bottom/>
      <diagonal/>
    </border>
    <border>
      <left/>
      <right style="medium">
        <color theme="8" tint="0.39991454817346722"/>
      </right>
      <top style="medium">
        <color theme="8" tint="0.39991454817346722"/>
      </top>
      <bottom/>
      <diagonal/>
    </border>
    <border>
      <left style="medium">
        <color theme="8" tint="0.39991454817346722"/>
      </left>
      <right/>
      <top/>
      <bottom/>
      <diagonal/>
    </border>
    <border>
      <left/>
      <right style="medium">
        <color theme="8" tint="0.39991454817346722"/>
      </right>
      <top/>
      <bottom/>
      <diagonal/>
    </border>
    <border>
      <left style="medium">
        <color theme="8" tint="0.39991454817346722"/>
      </left>
      <right/>
      <top/>
      <bottom style="medium">
        <color theme="8" tint="0.39988402966399123"/>
      </bottom>
      <diagonal/>
    </border>
    <border>
      <left/>
      <right/>
      <top/>
      <bottom style="medium">
        <color theme="8" tint="0.39988402966399123"/>
      </bottom>
      <diagonal/>
    </border>
    <border>
      <left/>
      <right style="medium">
        <color theme="8" tint="0.39991454817346722"/>
      </right>
      <top/>
      <bottom style="medium">
        <color theme="8" tint="0.39988402966399123"/>
      </bottom>
      <diagonal/>
    </border>
  </borders>
  <cellStyleXfs count="2">
    <xf numFmtId="0" fontId="0" fillId="0" borderId="0"/>
    <xf numFmtId="44" fontId="1" fillId="0" borderId="0" applyFont="0" applyFill="0" applyBorder="0" applyAlignment="0" applyProtection="0"/>
  </cellStyleXfs>
  <cellXfs count="171">
    <xf numFmtId="0" fontId="0" fillId="0" borderId="0" xfId="0"/>
    <xf numFmtId="0" fontId="3" fillId="0" borderId="1" xfId="0" applyFont="1" applyBorder="1"/>
    <xf numFmtId="0" fontId="2" fillId="0" borderId="0" xfId="0" applyFont="1"/>
    <xf numFmtId="0" fontId="2" fillId="0" borderId="0" xfId="0" applyFont="1" applyAlignment="1">
      <alignment horizontal="center"/>
    </xf>
    <xf numFmtId="0" fontId="3" fillId="4" borderId="1" xfId="0" applyFont="1" applyFill="1" applyBorder="1"/>
    <xf numFmtId="0" fontId="3" fillId="0" borderId="0" xfId="0" applyFont="1"/>
    <xf numFmtId="0" fontId="3" fillId="0" borderId="1" xfId="0" applyFont="1" applyBorder="1" applyAlignment="1">
      <alignment horizontal="center"/>
    </xf>
    <xf numFmtId="44" fontId="3" fillId="0" borderId="1" xfId="1" applyFont="1" applyBorder="1"/>
    <xf numFmtId="0" fontId="2" fillId="0" borderId="1" xfId="0" applyFont="1" applyBorder="1"/>
    <xf numFmtId="0" fontId="3" fillId="0" borderId="5" xfId="0" applyFont="1" applyBorder="1"/>
    <xf numFmtId="44" fontId="3" fillId="0" borderId="5" xfId="0" applyNumberFormat="1" applyFont="1" applyBorder="1"/>
    <xf numFmtId="44" fontId="3" fillId="5" borderId="5" xfId="0" applyNumberFormat="1" applyFont="1" applyFill="1" applyBorder="1"/>
    <xf numFmtId="9" fontId="2" fillId="0" borderId="1" xfId="0" applyNumberFormat="1" applyFont="1" applyBorder="1"/>
    <xf numFmtId="44" fontId="2" fillId="0" borderId="1" xfId="0" applyNumberFormat="1" applyFont="1" applyBorder="1"/>
    <xf numFmtId="44" fontId="3" fillId="5" borderId="1" xfId="0" applyNumberFormat="1" applyFont="1" applyFill="1" applyBorder="1"/>
    <xf numFmtId="0" fontId="11" fillId="6" borderId="0" xfId="0" applyFont="1" applyFill="1" applyAlignment="1">
      <alignment vertical="top" wrapText="1"/>
    </xf>
    <xf numFmtId="0" fontId="11" fillId="6" borderId="0" xfId="0" applyFont="1" applyFill="1" applyAlignment="1">
      <alignment horizontal="center" vertical="top" wrapText="1"/>
    </xf>
    <xf numFmtId="0" fontId="12" fillId="7" borderId="0" xfId="0" applyFont="1" applyFill="1" applyAlignment="1">
      <alignment vertical="top" wrapText="1"/>
    </xf>
    <xf numFmtId="0" fontId="12" fillId="7" borderId="0" xfId="0" applyFont="1" applyFill="1" applyAlignment="1">
      <alignment horizontal="left" vertical="top" wrapText="1"/>
    </xf>
    <xf numFmtId="0" fontId="12" fillId="7" borderId="0" xfId="0" applyFont="1" applyFill="1" applyAlignment="1">
      <alignment horizontal="center" vertical="top" wrapText="1"/>
    </xf>
    <xf numFmtId="0" fontId="13" fillId="0" borderId="0" xfId="0" applyFont="1"/>
    <xf numFmtId="44" fontId="3" fillId="8" borderId="1" xfId="1" applyFont="1" applyFill="1" applyBorder="1"/>
    <xf numFmtId="0" fontId="14" fillId="0" borderId="1" xfId="0" applyFont="1" applyBorder="1" applyAlignment="1">
      <alignment horizontal="center"/>
    </xf>
    <xf numFmtId="0" fontId="14" fillId="0" borderId="2" xfId="0" applyFont="1" applyBorder="1"/>
    <xf numFmtId="0" fontId="14" fillId="0" borderId="1" xfId="0" applyFont="1" applyBorder="1"/>
    <xf numFmtId="0" fontId="15" fillId="0" borderId="1" xfId="0" applyFont="1" applyBorder="1"/>
    <xf numFmtId="44" fontId="16" fillId="0" borderId="1" xfId="1" applyFont="1" applyBorder="1"/>
    <xf numFmtId="0" fontId="17" fillId="7" borderId="0" xfId="0" applyFont="1" applyFill="1" applyAlignment="1">
      <alignment horizontal="left" vertical="top" wrapText="1"/>
    </xf>
    <xf numFmtId="0" fontId="3" fillId="12" borderId="1" xfId="0" applyFont="1" applyFill="1" applyBorder="1"/>
    <xf numFmtId="0" fontId="3" fillId="0" borderId="1" xfId="0" applyFont="1" applyFill="1" applyBorder="1"/>
    <xf numFmtId="0" fontId="3" fillId="13" borderId="1" xfId="0" applyFont="1" applyFill="1" applyBorder="1"/>
    <xf numFmtId="0" fontId="12" fillId="13" borderId="0" xfId="0" applyFont="1" applyFill="1" applyAlignment="1">
      <alignment horizontal="center" vertical="top" wrapText="1"/>
    </xf>
    <xf numFmtId="0" fontId="0" fillId="0" borderId="0" xfId="0" applyProtection="1"/>
    <xf numFmtId="0" fontId="0" fillId="0" borderId="0" xfId="0" applyFill="1" applyProtection="1"/>
    <xf numFmtId="0" fontId="5" fillId="0" borderId="0" xfId="0" applyFont="1" applyFill="1" applyProtection="1"/>
    <xf numFmtId="0" fontId="5" fillId="0" borderId="0" xfId="0" applyFont="1" applyProtection="1"/>
    <xf numFmtId="0" fontId="6" fillId="0" borderId="0" xfId="0" applyFont="1" applyProtection="1"/>
    <xf numFmtId="0" fontId="9" fillId="0" borderId="0" xfId="0" applyFont="1" applyProtection="1"/>
    <xf numFmtId="0" fontId="10" fillId="0" borderId="0" xfId="0" applyFont="1" applyProtection="1"/>
    <xf numFmtId="0" fontId="18" fillId="0" borderId="0" xfId="0" applyFont="1" applyBorder="1" applyProtection="1"/>
    <xf numFmtId="44" fontId="0" fillId="0" borderId="0" xfId="0" applyNumberFormat="1" applyBorder="1" applyProtection="1"/>
    <xf numFmtId="44" fontId="0" fillId="0" borderId="0" xfId="0" applyNumberFormat="1" applyFill="1" applyBorder="1" applyProtection="1"/>
    <xf numFmtId="0" fontId="0" fillId="0" borderId="0" xfId="0" applyBorder="1" applyProtection="1"/>
    <xf numFmtId="0" fontId="0" fillId="0" borderId="0" xfId="0" applyFill="1" applyBorder="1" applyProtection="1"/>
    <xf numFmtId="0" fontId="4" fillId="0" borderId="0" xfId="0" applyFont="1" applyBorder="1" applyProtection="1"/>
    <xf numFmtId="0" fontId="10" fillId="2" borderId="1" xfId="0" applyFont="1" applyFill="1" applyBorder="1" applyAlignment="1" applyProtection="1">
      <alignment horizontal="center" vertical="center" wrapText="1"/>
    </xf>
    <xf numFmtId="0" fontId="10" fillId="11" borderId="1" xfId="0" applyFont="1" applyFill="1" applyBorder="1" applyAlignment="1" applyProtection="1">
      <alignment horizontal="center" vertical="center" wrapText="1"/>
    </xf>
    <xf numFmtId="0" fontId="10" fillId="12" borderId="1" xfId="0" applyFont="1" applyFill="1" applyBorder="1" applyAlignment="1" applyProtection="1">
      <alignment horizontal="center" vertical="center" wrapText="1"/>
    </xf>
    <xf numFmtId="0" fontId="10" fillId="9" borderId="1" xfId="0" applyFont="1" applyFill="1" applyBorder="1" applyAlignment="1" applyProtection="1">
      <alignment horizontal="center" vertical="center" wrapText="1"/>
    </xf>
    <xf numFmtId="0" fontId="10" fillId="14" borderId="1" xfId="0" applyFont="1" applyFill="1" applyBorder="1" applyAlignment="1" applyProtection="1">
      <alignment horizontal="center" vertical="center" wrapText="1"/>
    </xf>
    <xf numFmtId="0" fontId="10" fillId="10" borderId="1" xfId="0" applyFont="1" applyFill="1" applyBorder="1" applyAlignment="1" applyProtection="1">
      <alignment horizontal="center" vertical="center" wrapText="1"/>
    </xf>
    <xf numFmtId="166" fontId="19" fillId="2" borderId="1" xfId="0" applyNumberFormat="1" applyFont="1" applyFill="1" applyBorder="1" applyProtection="1">
      <protection locked="0"/>
    </xf>
    <xf numFmtId="0" fontId="0" fillId="0" borderId="0" xfId="0" applyBorder="1" applyAlignment="1" applyProtection="1">
      <alignment horizontal="center" vertical="center" wrapText="1"/>
    </xf>
    <xf numFmtId="0" fontId="0" fillId="0" borderId="0" xfId="0" applyAlignment="1" applyProtection="1">
      <alignment horizontal="center" vertical="center" wrapText="1"/>
    </xf>
    <xf numFmtId="0" fontId="10" fillId="0" borderId="0" xfId="0" applyFont="1" applyBorder="1" applyAlignment="1" applyProtection="1"/>
    <xf numFmtId="0" fontId="19" fillId="2" borderId="1" xfId="0" applyFont="1" applyFill="1" applyBorder="1" applyAlignment="1" applyProtection="1">
      <alignment horizontal="center"/>
      <protection locked="0"/>
    </xf>
    <xf numFmtId="0" fontId="10" fillId="3" borderId="1" xfId="0" applyFont="1" applyFill="1" applyBorder="1" applyAlignment="1" applyProtection="1">
      <alignment horizontal="center" vertical="center" wrapText="1"/>
    </xf>
    <xf numFmtId="0" fontId="6" fillId="0" borderId="0" xfId="0" applyFont="1" applyBorder="1" applyAlignment="1" applyProtection="1">
      <alignment horizontal="center"/>
    </xf>
    <xf numFmtId="0" fontId="10" fillId="16" borderId="1" xfId="0" applyFont="1" applyFill="1" applyBorder="1" applyAlignment="1" applyProtection="1">
      <alignment horizontal="center" vertical="center" wrapText="1"/>
    </xf>
    <xf numFmtId="0" fontId="10" fillId="15" borderId="1" xfId="0" applyFont="1" applyFill="1" applyBorder="1" applyAlignment="1" applyProtection="1">
      <alignment horizontal="center" vertical="center" wrapText="1"/>
    </xf>
    <xf numFmtId="0" fontId="12" fillId="7" borderId="1" xfId="0" applyFont="1" applyFill="1" applyBorder="1" applyAlignment="1">
      <alignment horizontal="center" vertical="top" wrapText="1"/>
    </xf>
    <xf numFmtId="0" fontId="23" fillId="0" borderId="0" xfId="0" applyFont="1" applyProtection="1"/>
    <xf numFmtId="37" fontId="19" fillId="0" borderId="1" xfId="0" applyNumberFormat="1" applyFont="1" applyFill="1" applyBorder="1" applyProtection="1"/>
    <xf numFmtId="165" fontId="19" fillId="0" borderId="1" xfId="0" applyNumberFormat="1" applyFont="1" applyFill="1" applyBorder="1" applyProtection="1"/>
    <xf numFmtId="165" fontId="10" fillId="0" borderId="1" xfId="0" applyNumberFormat="1" applyFont="1" applyFill="1" applyBorder="1" applyProtection="1"/>
    <xf numFmtId="0" fontId="19" fillId="2" borderId="4" xfId="0" applyFont="1" applyFill="1" applyBorder="1" applyProtection="1">
      <protection locked="0"/>
    </xf>
    <xf numFmtId="0" fontId="22" fillId="0" borderId="0" xfId="0" applyFont="1" applyFill="1" applyBorder="1" applyProtection="1"/>
    <xf numFmtId="166" fontId="23" fillId="0" borderId="0" xfId="0" applyNumberFormat="1" applyFont="1" applyProtection="1"/>
    <xf numFmtId="0" fontId="23" fillId="0" borderId="0" xfId="0" applyFont="1" applyBorder="1" applyProtection="1"/>
    <xf numFmtId="0" fontId="10" fillId="0" borderId="4"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44" fontId="0" fillId="0" borderId="0" xfId="0" applyNumberFormat="1" applyProtection="1"/>
    <xf numFmtId="0" fontId="10" fillId="0" borderId="2" xfId="0" applyFont="1" applyBorder="1" applyAlignment="1" applyProtection="1">
      <alignment horizontal="center" vertical="center" wrapText="1"/>
    </xf>
    <xf numFmtId="0" fontId="10" fillId="0" borderId="0" xfId="0" applyFont="1" applyBorder="1" applyProtection="1"/>
    <xf numFmtId="0" fontId="10" fillId="0" borderId="17" xfId="0" applyFont="1" applyBorder="1" applyAlignment="1" applyProtection="1">
      <alignment horizontal="center" vertical="center" wrapText="1"/>
    </xf>
    <xf numFmtId="0" fontId="10" fillId="4" borderId="17" xfId="0" applyFont="1" applyFill="1" applyBorder="1" applyAlignment="1" applyProtection="1">
      <alignment horizontal="center" vertical="center" wrapText="1"/>
    </xf>
    <xf numFmtId="0" fontId="10" fillId="0" borderId="19" xfId="0" applyFont="1" applyBorder="1" applyAlignment="1" applyProtection="1">
      <alignment horizontal="center" vertical="center" wrapText="1"/>
    </xf>
    <xf numFmtId="0" fontId="10" fillId="0" borderId="24" xfId="0" applyFont="1" applyBorder="1" applyAlignment="1" applyProtection="1">
      <alignment horizontal="center" vertical="center" wrapText="1"/>
    </xf>
    <xf numFmtId="0" fontId="10" fillId="0" borderId="25" xfId="0" applyFont="1" applyBorder="1" applyAlignment="1" applyProtection="1">
      <alignment horizontal="center" vertical="center" wrapText="1"/>
    </xf>
    <xf numFmtId="0" fontId="24" fillId="0" borderId="0" xfId="0" applyFont="1" applyBorder="1" applyAlignment="1" applyProtection="1">
      <alignment horizontal="left"/>
    </xf>
    <xf numFmtId="0" fontId="25" fillId="0" borderId="0" xfId="0" applyFont="1" applyBorder="1" applyProtection="1"/>
    <xf numFmtId="0" fontId="25" fillId="0" borderId="0" xfId="0" applyFont="1" applyProtection="1"/>
    <xf numFmtId="0" fontId="26" fillId="0" borderId="2" xfId="0" applyFont="1" applyBorder="1" applyAlignment="1" applyProtection="1"/>
    <xf numFmtId="44" fontId="26" fillId="2" borderId="1" xfId="0" applyNumberFormat="1" applyFont="1" applyFill="1" applyBorder="1" applyProtection="1">
      <protection locked="0"/>
    </xf>
    <xf numFmtId="0" fontId="3" fillId="0" borderId="0" xfId="0" applyFont="1" applyProtection="1"/>
    <xf numFmtId="0" fontId="26" fillId="0" borderId="0" xfId="0" applyFont="1" applyBorder="1" applyAlignment="1" applyProtection="1"/>
    <xf numFmtId="0" fontId="26" fillId="0" borderId="15" xfId="0" applyFont="1" applyBorder="1" applyAlignment="1" applyProtection="1"/>
    <xf numFmtId="0" fontId="26" fillId="0" borderId="14" xfId="0" applyFont="1" applyBorder="1" applyAlignment="1" applyProtection="1">
      <alignment horizontal="center"/>
    </xf>
    <xf numFmtId="44" fontId="26" fillId="0" borderId="16" xfId="0" applyNumberFormat="1" applyFont="1" applyFill="1" applyBorder="1" applyAlignment="1" applyProtection="1">
      <alignment horizontal="center"/>
    </xf>
    <xf numFmtId="0" fontId="26" fillId="0" borderId="5" xfId="0" applyFont="1" applyFill="1" applyBorder="1" applyAlignment="1" applyProtection="1">
      <alignment horizontal="center"/>
    </xf>
    <xf numFmtId="0" fontId="26" fillId="0" borderId="0" xfId="0" applyFont="1" applyFill="1" applyBorder="1" applyAlignment="1" applyProtection="1">
      <alignment horizontal="center"/>
    </xf>
    <xf numFmtId="164" fontId="26" fillId="0" borderId="0" xfId="0" applyNumberFormat="1" applyFont="1" applyFill="1" applyBorder="1" applyProtection="1"/>
    <xf numFmtId="164" fontId="27" fillId="0" borderId="0" xfId="0" applyNumberFormat="1" applyFont="1" applyFill="1" applyBorder="1" applyProtection="1"/>
    <xf numFmtId="0" fontId="3" fillId="0" borderId="0" xfId="0" applyFont="1" applyFill="1" applyBorder="1" applyProtection="1"/>
    <xf numFmtId="0" fontId="26" fillId="0" borderId="2" xfId="0" applyFont="1" applyBorder="1" applyProtection="1"/>
    <xf numFmtId="0" fontId="20" fillId="0" borderId="4" xfId="0" applyFont="1" applyBorder="1" applyProtection="1"/>
    <xf numFmtId="0" fontId="26" fillId="2" borderId="4" xfId="0" applyFont="1" applyFill="1" applyBorder="1" applyAlignment="1" applyProtection="1">
      <alignment horizontal="right"/>
      <protection locked="0"/>
    </xf>
    <xf numFmtId="0" fontId="26" fillId="0" borderId="3" xfId="0" applyFont="1" applyBorder="1" applyProtection="1"/>
    <xf numFmtId="164" fontId="26" fillId="0" borderId="1" xfId="0" applyNumberFormat="1" applyFont="1" applyFill="1" applyBorder="1" applyAlignment="1" applyProtection="1">
      <alignment horizontal="center" vertical="center"/>
    </xf>
    <xf numFmtId="0" fontId="3" fillId="0" borderId="0" xfId="0" applyFont="1" applyBorder="1" applyProtection="1"/>
    <xf numFmtId="164" fontId="20" fillId="0" borderId="0" xfId="0" applyNumberFormat="1" applyFont="1" applyFill="1" applyBorder="1" applyProtection="1"/>
    <xf numFmtId="166" fontId="26" fillId="2" borderId="1" xfId="0" applyNumberFormat="1" applyFont="1" applyFill="1" applyBorder="1" applyProtection="1">
      <protection locked="0"/>
    </xf>
    <xf numFmtId="0" fontId="28" fillId="0" borderId="0" xfId="0" applyFont="1" applyFill="1" applyBorder="1" applyProtection="1"/>
    <xf numFmtId="166" fontId="14" fillId="0" borderId="0" xfId="0" applyNumberFormat="1" applyFont="1" applyProtection="1"/>
    <xf numFmtId="166" fontId="10" fillId="0" borderId="0" xfId="0" applyNumberFormat="1" applyFont="1" applyFill="1" applyBorder="1" applyProtection="1"/>
    <xf numFmtId="0" fontId="0" fillId="0" borderId="0" xfId="0" applyFont="1" applyProtection="1"/>
    <xf numFmtId="2" fontId="19" fillId="0" borderId="1" xfId="0" applyNumberFormat="1" applyFont="1" applyBorder="1" applyProtection="1"/>
    <xf numFmtId="0" fontId="26" fillId="16" borderId="17" xfId="0" applyFont="1" applyFill="1" applyBorder="1" applyAlignment="1" applyProtection="1">
      <alignment horizontal="center" wrapText="1"/>
    </xf>
    <xf numFmtId="0" fontId="26" fillId="15" borderId="17" xfId="0" applyFont="1" applyFill="1" applyBorder="1" applyAlignment="1" applyProtection="1">
      <alignment horizontal="center" wrapText="1"/>
    </xf>
    <xf numFmtId="14" fontId="20" fillId="2" borderId="4" xfId="0" applyNumberFormat="1" applyFont="1" applyFill="1" applyBorder="1" applyAlignment="1" applyProtection="1">
      <alignment horizontal="center" vertical="center"/>
      <protection locked="0"/>
    </xf>
    <xf numFmtId="14" fontId="20" fillId="2" borderId="1" xfId="0" applyNumberFormat="1" applyFont="1" applyFill="1" applyBorder="1" applyAlignment="1" applyProtection="1">
      <alignment horizontal="center" vertical="center"/>
      <protection locked="0"/>
    </xf>
    <xf numFmtId="14" fontId="20" fillId="2" borderId="4" xfId="0" applyNumberFormat="1" applyFont="1" applyFill="1" applyBorder="1" applyAlignment="1" applyProtection="1">
      <alignment horizontal="center" vertical="center"/>
    </xf>
    <xf numFmtId="0" fontId="0" fillId="0" borderId="0" xfId="0" applyBorder="1" applyAlignment="1" applyProtection="1">
      <alignment wrapText="1"/>
    </xf>
    <xf numFmtId="0" fontId="22" fillId="0" borderId="0" xfId="0" applyFont="1" applyBorder="1" applyAlignment="1" applyProtection="1">
      <alignment wrapText="1"/>
    </xf>
    <xf numFmtId="164" fontId="26" fillId="0" borderId="1" xfId="0" applyNumberFormat="1" applyFont="1" applyFill="1" applyBorder="1" applyAlignment="1" applyProtection="1">
      <alignment horizontal="center" vertical="center"/>
      <protection hidden="1"/>
    </xf>
    <xf numFmtId="164" fontId="27" fillId="0" borderId="1" xfId="0" applyNumberFormat="1" applyFont="1" applyFill="1" applyBorder="1" applyProtection="1">
      <protection hidden="1"/>
    </xf>
    <xf numFmtId="166" fontId="10" fillId="0" borderId="30" xfId="0" applyNumberFormat="1" applyFont="1" applyFill="1" applyBorder="1" applyProtection="1">
      <protection hidden="1"/>
    </xf>
    <xf numFmtId="44" fontId="19" fillId="0" borderId="1" xfId="0" applyNumberFormat="1" applyFont="1" applyBorder="1" applyProtection="1">
      <protection hidden="1"/>
    </xf>
    <xf numFmtId="44" fontId="19" fillId="0" borderId="1" xfId="1" applyFont="1" applyBorder="1" applyProtection="1">
      <protection hidden="1"/>
    </xf>
    <xf numFmtId="44" fontId="19" fillId="0" borderId="1" xfId="1" quotePrefix="1" applyFont="1" applyBorder="1" applyProtection="1">
      <protection hidden="1"/>
    </xf>
    <xf numFmtId="44" fontId="19" fillId="0" borderId="18" xfId="1" applyFont="1" applyBorder="1" applyProtection="1">
      <protection hidden="1"/>
    </xf>
    <xf numFmtId="44" fontId="19" fillId="0" borderId="18" xfId="1" quotePrefix="1" applyFont="1" applyBorder="1" applyProtection="1">
      <protection hidden="1"/>
    </xf>
    <xf numFmtId="44" fontId="10" fillId="0" borderId="18" xfId="1" applyFont="1" applyBorder="1" applyProtection="1">
      <protection hidden="1"/>
    </xf>
    <xf numFmtId="44" fontId="10" fillId="0" borderId="22" xfId="0" applyNumberFormat="1" applyFont="1" applyBorder="1" applyProtection="1">
      <protection hidden="1"/>
    </xf>
    <xf numFmtId="44" fontId="10" fillId="0" borderId="23" xfId="0" applyNumberFormat="1" applyFont="1" applyBorder="1" applyProtection="1">
      <protection hidden="1"/>
    </xf>
    <xf numFmtId="0" fontId="33" fillId="6" borderId="0" xfId="0" applyFont="1" applyFill="1" applyAlignment="1">
      <alignment vertical="top" wrapText="1"/>
    </xf>
    <xf numFmtId="0" fontId="33" fillId="6" borderId="0" xfId="0" applyFont="1" applyFill="1" applyAlignment="1">
      <alignment horizontal="center" vertical="top" wrapText="1"/>
    </xf>
    <xf numFmtId="0" fontId="35" fillId="6" borderId="0" xfId="0" applyFont="1" applyFill="1" applyAlignment="1">
      <alignment horizontal="center" vertical="top" wrapText="1"/>
    </xf>
    <xf numFmtId="0" fontId="0" fillId="7" borderId="0" xfId="0" applyFill="1" applyAlignment="1">
      <alignment vertical="top" wrapText="1"/>
    </xf>
    <xf numFmtId="0" fontId="0" fillId="7" borderId="0" xfId="0" applyFill="1" applyAlignment="1">
      <alignment horizontal="left" vertical="top" wrapText="1"/>
    </xf>
    <xf numFmtId="0" fontId="0" fillId="7" borderId="0" xfId="0" applyFill="1" applyAlignment="1">
      <alignment horizontal="center" vertical="top" wrapText="1"/>
    </xf>
    <xf numFmtId="0" fontId="0" fillId="0" borderId="0" xfId="0" applyAlignment="1">
      <alignment horizontal="center" vertical="center"/>
    </xf>
    <xf numFmtId="0" fontId="0" fillId="7" borderId="0" xfId="0" applyFill="1" applyAlignment="1">
      <alignment horizontal="center" vertical="center" wrapText="1"/>
    </xf>
    <xf numFmtId="0" fontId="16" fillId="0" borderId="0" xfId="0" applyFont="1" applyAlignment="1">
      <alignment vertical="center"/>
    </xf>
    <xf numFmtId="0" fontId="33" fillId="6" borderId="0" xfId="0" applyFont="1" applyFill="1" applyAlignment="1">
      <alignment vertical="center" wrapText="1"/>
    </xf>
    <xf numFmtId="0" fontId="35" fillId="6" borderId="0" xfId="0" applyFont="1" applyFill="1" applyAlignment="1">
      <alignment vertical="center" wrapText="1"/>
    </xf>
    <xf numFmtId="0" fontId="0" fillId="6" borderId="0" xfId="0" applyFill="1" applyAlignment="1">
      <alignment vertical="top" wrapText="1"/>
    </xf>
    <xf numFmtId="0" fontId="37" fillId="0" borderId="1" xfId="0" applyFont="1" applyFill="1" applyBorder="1" applyAlignment="1">
      <alignment vertical="top" wrapText="1"/>
    </xf>
    <xf numFmtId="0" fontId="3" fillId="3" borderId="2" xfId="0" applyFont="1"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33" fillId="6" borderId="0" xfId="0" applyFont="1" applyFill="1" applyAlignment="1">
      <alignment vertical="top" wrapText="1"/>
    </xf>
    <xf numFmtId="0" fontId="33" fillId="6" borderId="0" xfId="0" applyFont="1" applyFill="1" applyAlignment="1">
      <alignment horizontal="center" vertical="top" wrapText="1"/>
    </xf>
    <xf numFmtId="0" fontId="10" fillId="0" borderId="30" xfId="0" applyFont="1" applyBorder="1" applyAlignment="1" applyProtection="1">
      <alignment horizontal="center"/>
    </xf>
    <xf numFmtId="0" fontId="0" fillId="0" borderId="30" xfId="0" applyFont="1" applyBorder="1" applyAlignment="1" applyProtection="1"/>
    <xf numFmtId="0" fontId="10" fillId="0" borderId="6" xfId="0" applyFont="1" applyBorder="1" applyAlignment="1" applyProtection="1">
      <alignment horizontal="center" vertical="center" wrapText="1"/>
    </xf>
    <xf numFmtId="0" fontId="10" fillId="0" borderId="7" xfId="0" applyFont="1" applyBorder="1" applyAlignment="1" applyProtection="1">
      <alignment horizontal="center" vertical="center"/>
    </xf>
    <xf numFmtId="0" fontId="10" fillId="0" borderId="8" xfId="0" applyFont="1" applyBorder="1" applyAlignment="1" applyProtection="1">
      <alignment horizontal="center" vertical="center"/>
    </xf>
    <xf numFmtId="0" fontId="10" fillId="0" borderId="9" xfId="0" applyFont="1" applyBorder="1" applyAlignment="1" applyProtection="1">
      <alignment horizontal="center" vertical="center"/>
    </xf>
    <xf numFmtId="0" fontId="10" fillId="0" borderId="0" xfId="0" applyFont="1" applyAlignment="1" applyProtection="1">
      <alignment horizontal="center" vertical="center"/>
    </xf>
    <xf numFmtId="0" fontId="10" fillId="0" borderId="10" xfId="0" applyFont="1" applyBorder="1" applyAlignment="1" applyProtection="1">
      <alignment horizontal="center" vertical="center"/>
    </xf>
    <xf numFmtId="0" fontId="10" fillId="0" borderId="11" xfId="0" applyFont="1" applyBorder="1" applyAlignment="1" applyProtection="1">
      <alignment horizontal="center" vertical="center"/>
    </xf>
    <xf numFmtId="0" fontId="10" fillId="0" borderId="12" xfId="0" applyFont="1" applyBorder="1" applyAlignment="1" applyProtection="1">
      <alignment horizontal="center" vertical="center"/>
    </xf>
    <xf numFmtId="0" fontId="10" fillId="0" borderId="13" xfId="0" applyFont="1" applyBorder="1" applyAlignment="1" applyProtection="1">
      <alignment horizontal="center" vertical="center"/>
    </xf>
    <xf numFmtId="0" fontId="21" fillId="0" borderId="20" xfId="0" applyFont="1" applyBorder="1" applyAlignment="1" applyProtection="1">
      <alignment horizontal="center"/>
    </xf>
    <xf numFmtId="0" fontId="0" fillId="0" borderId="21" xfId="0" applyBorder="1" applyAlignment="1" applyProtection="1"/>
    <xf numFmtId="0" fontId="29" fillId="0" borderId="31" xfId="0" applyFont="1" applyBorder="1" applyAlignment="1" applyProtection="1">
      <alignment horizontal="justify" vertical="center" wrapText="1"/>
    </xf>
    <xf numFmtId="0" fontId="0" fillId="0" borderId="32" xfId="0" applyBorder="1" applyAlignment="1" applyProtection="1">
      <alignment wrapText="1"/>
    </xf>
    <xf numFmtId="0" fontId="0" fillId="0" borderId="33" xfId="0" applyBorder="1" applyAlignment="1" applyProtection="1">
      <alignment wrapText="1"/>
    </xf>
    <xf numFmtId="0" fontId="0" fillId="0" borderId="34" xfId="0" applyBorder="1" applyAlignment="1" applyProtection="1">
      <alignment wrapText="1"/>
    </xf>
    <xf numFmtId="0" fontId="0" fillId="0" borderId="0" xfId="0" applyBorder="1" applyAlignment="1" applyProtection="1">
      <alignment wrapText="1"/>
    </xf>
    <xf numFmtId="0" fontId="0" fillId="0" borderId="35" xfId="0" applyBorder="1" applyAlignment="1" applyProtection="1">
      <alignment wrapText="1"/>
    </xf>
    <xf numFmtId="0" fontId="0" fillId="0" borderId="36" xfId="0" applyBorder="1" applyAlignment="1" applyProtection="1">
      <alignment wrapText="1"/>
    </xf>
    <xf numFmtId="0" fontId="0" fillId="0" borderId="37" xfId="0" applyBorder="1" applyAlignment="1" applyProtection="1">
      <alignment wrapText="1"/>
    </xf>
    <xf numFmtId="0" fontId="0" fillId="0" borderId="38" xfId="0" applyBorder="1" applyAlignment="1" applyProtection="1">
      <alignment wrapText="1"/>
    </xf>
    <xf numFmtId="0" fontId="20" fillId="0" borderId="20" xfId="0" applyFont="1" applyBorder="1" applyAlignment="1" applyProtection="1">
      <alignment wrapText="1"/>
    </xf>
    <xf numFmtId="0" fontId="0" fillId="0" borderId="26" xfId="0" applyBorder="1" applyAlignment="1"/>
    <xf numFmtId="0" fontId="0" fillId="0" borderId="21" xfId="0" applyBorder="1" applyAlignment="1"/>
    <xf numFmtId="0" fontId="0" fillId="0" borderId="27" xfId="0" applyBorder="1" applyAlignment="1"/>
    <xf numFmtId="0" fontId="0" fillId="0" borderId="28" xfId="0" applyBorder="1" applyAlignment="1"/>
    <xf numFmtId="0" fontId="0" fillId="0" borderId="29" xfId="0" applyBorder="1" applyAlignment="1"/>
  </cellXfs>
  <cellStyles count="2">
    <cellStyle name="Normale" xfId="0" builtinId="0"/>
    <cellStyle name="Valuta" xfId="1" builtinId="4"/>
  </cellStyles>
  <dxfs count="0"/>
  <tableStyles count="0" defaultTableStyle="TableStyleMedium2" defaultPivotStyle="PivotStyleLight16"/>
  <colors>
    <mruColors>
      <color rgb="FFFEFC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32825</xdr:colOff>
      <xdr:row>0</xdr:row>
      <xdr:rowOff>67799</xdr:rowOff>
    </xdr:from>
    <xdr:to>
      <xdr:col>0</xdr:col>
      <xdr:colOff>1023425</xdr:colOff>
      <xdr:row>5</xdr:row>
      <xdr:rowOff>26713</xdr:rowOff>
    </xdr:to>
    <xdr:pic>
      <xdr:nvPicPr>
        <xdr:cNvPr id="2" name="Immagine 1" descr="cid:image002.jpg@01CA11D4.0B10588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25" y="67799"/>
          <a:ext cx="990600" cy="921238"/>
        </a:xfrm>
        <a:prstGeom prst="rect">
          <a:avLst/>
        </a:prstGeom>
        <a:noFill/>
        <a:ln>
          <a:noFill/>
        </a:ln>
      </xdr:spPr>
    </xdr:pic>
    <xdr:clientData/>
  </xdr:twoCellAnchor>
  <xdr:twoCellAnchor editAs="oneCell">
    <xdr:from>
      <xdr:col>67</xdr:col>
      <xdr:colOff>135435</xdr:colOff>
      <xdr:row>4</xdr:row>
      <xdr:rowOff>136467</xdr:rowOff>
    </xdr:from>
    <xdr:to>
      <xdr:col>73</xdr:col>
      <xdr:colOff>276606</xdr:colOff>
      <xdr:row>28</xdr:row>
      <xdr:rowOff>77693</xdr:rowOff>
    </xdr:to>
    <xdr:pic>
      <xdr:nvPicPr>
        <xdr:cNvPr id="3" name="Immagin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602069" y="907760"/>
          <a:ext cx="3858244" cy="57212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topLeftCell="A24" zoomScale="118" zoomScaleNormal="118" workbookViewId="0">
      <selection activeCell="G32" sqref="G32"/>
    </sheetView>
  </sheetViews>
  <sheetFormatPr defaultColWidth="9.109375" defaultRowHeight="10.199999999999999" x14ac:dyDescent="0.2"/>
  <cols>
    <col min="1" max="1" width="19.88671875" style="2" customWidth="1"/>
    <col min="2" max="2" width="19.5546875" style="2" bestFit="1" customWidth="1"/>
    <col min="3" max="3" width="15" style="2" customWidth="1"/>
    <col min="4" max="4" width="19.88671875" style="2" bestFit="1" customWidth="1"/>
    <col min="5" max="5" width="16.88671875" style="2" customWidth="1"/>
    <col min="6" max="6" width="10.5546875" style="2" customWidth="1"/>
    <col min="7" max="7" width="13.109375" style="2" customWidth="1"/>
    <col min="8" max="8" width="9.109375" style="2"/>
    <col min="9" max="9" width="10.88671875" style="2" bestFit="1" customWidth="1"/>
    <col min="10" max="10" width="11.5546875" style="2" bestFit="1" customWidth="1"/>
    <col min="11" max="11" width="10.5546875" style="2" bestFit="1" customWidth="1"/>
    <col min="12" max="16384" width="9.109375" style="2"/>
  </cols>
  <sheetData>
    <row r="1" spans="1:11" ht="14.4" x14ac:dyDescent="0.2">
      <c r="A1" s="138" t="s">
        <v>34</v>
      </c>
      <c r="B1" s="139"/>
      <c r="C1" s="139"/>
      <c r="D1" s="139"/>
      <c r="E1" s="139"/>
      <c r="F1" s="139"/>
      <c r="G1" s="139"/>
      <c r="H1" s="139"/>
      <c r="I1" s="139"/>
      <c r="J1" s="140"/>
    </row>
    <row r="3" spans="1:11" ht="13.8" x14ac:dyDescent="0.3">
      <c r="A3" s="4" t="s">
        <v>35</v>
      </c>
      <c r="B3" s="4">
        <v>80</v>
      </c>
      <c r="C3" s="5"/>
      <c r="D3" s="5"/>
      <c r="E3" s="5"/>
      <c r="F3" s="5"/>
    </row>
    <row r="4" spans="1:11" ht="13.8" x14ac:dyDescent="0.3">
      <c r="A4" s="4" t="s">
        <v>36</v>
      </c>
      <c r="B4" s="4">
        <v>1200</v>
      </c>
      <c r="C4" s="5"/>
      <c r="D4" s="5"/>
      <c r="E4" s="5"/>
      <c r="F4" s="5"/>
    </row>
    <row r="5" spans="1:11" ht="13.8" x14ac:dyDescent="0.3">
      <c r="A5" s="4" t="s">
        <v>37</v>
      </c>
      <c r="B5" s="4">
        <v>60</v>
      </c>
      <c r="C5" s="5"/>
      <c r="D5" s="5"/>
      <c r="E5" s="5"/>
      <c r="F5" s="5"/>
    </row>
    <row r="6" spans="1:11" ht="13.8" x14ac:dyDescent="0.3">
      <c r="C6" s="5"/>
      <c r="D6" s="5"/>
      <c r="E6" s="5"/>
      <c r="F6" s="5"/>
    </row>
    <row r="7" spans="1:11" ht="13.8" x14ac:dyDescent="0.3">
      <c r="A7" s="1" t="s">
        <v>38</v>
      </c>
      <c r="B7" s="1">
        <f>B4/B3</f>
        <v>15</v>
      </c>
      <c r="C7" s="5"/>
      <c r="D7" s="5"/>
      <c r="E7" s="5"/>
      <c r="F7" s="5"/>
    </row>
    <row r="8" spans="1:11" ht="13.8" x14ac:dyDescent="0.3">
      <c r="A8" s="1" t="s">
        <v>39</v>
      </c>
      <c r="B8" s="28">
        <f>B7/B5</f>
        <v>0.25</v>
      </c>
      <c r="C8" s="5"/>
      <c r="D8" s="5">
        <f>B8-D11</f>
        <v>0.19794520547945205</v>
      </c>
      <c r="E8" s="5"/>
      <c r="F8" s="5"/>
    </row>
    <row r="9" spans="1:11" ht="13.8" x14ac:dyDescent="0.3">
      <c r="A9" s="5"/>
      <c r="B9" s="5"/>
      <c r="C9" s="5"/>
      <c r="D9" s="5"/>
      <c r="E9" s="5"/>
      <c r="F9" s="5"/>
      <c r="G9" s="6" t="s">
        <v>40</v>
      </c>
      <c r="H9" s="6" t="s">
        <v>41</v>
      </c>
      <c r="I9" s="6" t="s">
        <v>42</v>
      </c>
      <c r="J9" s="6" t="s">
        <v>43</v>
      </c>
      <c r="K9" s="6" t="s">
        <v>44</v>
      </c>
    </row>
    <row r="10" spans="1:11" s="3" customFormat="1" ht="13.8" x14ac:dyDescent="0.3">
      <c r="A10" s="6" t="s">
        <v>45</v>
      </c>
      <c r="B10" s="22" t="s">
        <v>46</v>
      </c>
      <c r="C10" s="22" t="s">
        <v>47</v>
      </c>
      <c r="D10" s="6" t="s">
        <v>48</v>
      </c>
      <c r="E10" s="6" t="s">
        <v>49</v>
      </c>
      <c r="F10" s="6" t="s">
        <v>50</v>
      </c>
      <c r="G10" s="6" t="s">
        <v>51</v>
      </c>
      <c r="H10" s="6" t="s">
        <v>52</v>
      </c>
      <c r="I10" s="6" t="s">
        <v>52</v>
      </c>
      <c r="J10" s="6" t="s">
        <v>52</v>
      </c>
      <c r="K10" s="6" t="s">
        <v>53</v>
      </c>
    </row>
    <row r="11" spans="1:11" ht="13.8" x14ac:dyDescent="0.3">
      <c r="A11" s="1" t="s">
        <v>54</v>
      </c>
      <c r="B11" s="23">
        <f>G28</f>
        <v>19</v>
      </c>
      <c r="C11" s="24">
        <f>B11/365</f>
        <v>5.2054794520547946E-2</v>
      </c>
      <c r="D11" s="29">
        <f>IF(B8&lt;C11,B8,C11)</f>
        <v>5.2054794520547946E-2</v>
      </c>
      <c r="E11" s="1">
        <f>D11*$B$5</f>
        <v>3.1232876712328768</v>
      </c>
      <c r="F11" s="26">
        <f>E11*E28</f>
        <v>2.5540497534246578</v>
      </c>
      <c r="G11" s="7">
        <f>F11*$B$3</f>
        <v>204.32398027397261</v>
      </c>
      <c r="H11" s="7">
        <f>B4*$B$35</f>
        <v>237.0804</v>
      </c>
      <c r="I11" s="7">
        <f>B4*$B$38</f>
        <v>680.6028</v>
      </c>
      <c r="J11" s="7">
        <f>B4*3*(B41+B42+B43+B44)</f>
        <v>125.64</v>
      </c>
      <c r="K11" s="7">
        <f>(B47+B50+B53)/365*B5</f>
        <v>6.9139726027397268</v>
      </c>
    </row>
    <row r="12" spans="1:11" ht="13.8" x14ac:dyDescent="0.3">
      <c r="A12" s="1" t="s">
        <v>55</v>
      </c>
      <c r="B12" s="23">
        <f>G29</f>
        <v>9</v>
      </c>
      <c r="C12" s="24">
        <f t="shared" ref="C12:C14" si="0">B12/365</f>
        <v>2.4657534246575342E-2</v>
      </c>
      <c r="D12" s="30">
        <f>IF(B8-D11&lt;C12,B8-D11,C12)</f>
        <v>2.4657534246575342E-2</v>
      </c>
      <c r="E12" s="1">
        <f>D12*$B$5</f>
        <v>1.4794520547945205</v>
      </c>
      <c r="F12" s="7">
        <f>E12*E29</f>
        <v>1.5122677808219178</v>
      </c>
      <c r="G12" s="7">
        <f>F12*$B$3</f>
        <v>120.98142246575343</v>
      </c>
    </row>
    <row r="13" spans="1:11" ht="13.8" x14ac:dyDescent="0.3">
      <c r="A13" s="1" t="s">
        <v>56</v>
      </c>
      <c r="B13" s="23">
        <f>G30</f>
        <v>9</v>
      </c>
      <c r="C13" s="24">
        <f t="shared" si="0"/>
        <v>2.4657534246575342E-2</v>
      </c>
      <c r="D13" s="1">
        <f>IF(B8-D11-D12&lt;C13,B8-D11-D12,C13)</f>
        <v>2.4657534246575342E-2</v>
      </c>
      <c r="E13" s="1">
        <f>D13*$B$5</f>
        <v>1.4794520547945205</v>
      </c>
      <c r="F13" s="7">
        <f>E13*E30</f>
        <v>2.6389075068493151</v>
      </c>
      <c r="G13" s="7">
        <f>F13*$B$3</f>
        <v>211.11260054794519</v>
      </c>
    </row>
    <row r="14" spans="1:11" ht="13.8" x14ac:dyDescent="0.3">
      <c r="A14" s="1" t="s">
        <v>57</v>
      </c>
      <c r="B14" s="23">
        <f>G31</f>
        <v>27</v>
      </c>
      <c r="C14" s="24">
        <f t="shared" si="0"/>
        <v>7.3972602739726029E-2</v>
      </c>
      <c r="D14" s="1">
        <f>IF(B8-D11-D12-D13&lt;C14,B8-D11-D12-D13,C14)</f>
        <v>7.3972602739726029E-2</v>
      </c>
      <c r="E14" s="1">
        <f>D14*$B$5</f>
        <v>4.4383561643835616</v>
      </c>
      <c r="F14" s="7">
        <f>E14*E31</f>
        <v>11.17155106849315</v>
      </c>
      <c r="G14" s="7">
        <f>F14*$B$3</f>
        <v>893.72408547945201</v>
      </c>
    </row>
    <row r="15" spans="1:11" ht="13.8" x14ac:dyDescent="0.3">
      <c r="A15" s="1" t="s">
        <v>58</v>
      </c>
      <c r="B15" s="23">
        <f>G32</f>
        <v>0</v>
      </c>
      <c r="C15" s="25"/>
      <c r="D15" s="1">
        <f>B8-D11-D12-D13-D14</f>
        <v>7.4657534246575313E-2</v>
      </c>
      <c r="E15" s="1">
        <f>D15*$B$5</f>
        <v>4.4794520547945185</v>
      </c>
      <c r="F15" s="7">
        <f>E15*E32</f>
        <v>14.83616469863013</v>
      </c>
      <c r="G15" s="21">
        <f>F15*$B$3</f>
        <v>1186.8931758904105</v>
      </c>
    </row>
    <row r="17" spans="1:11" ht="13.8" x14ac:dyDescent="0.3">
      <c r="A17" s="9" t="s">
        <v>59</v>
      </c>
      <c r="C17" s="9">
        <f t="shared" ref="C17:K17" si="1">SUM(C11:C16)</f>
        <v>0.17534246575342466</v>
      </c>
      <c r="D17" s="9">
        <f t="shared" si="1"/>
        <v>0.24999999999999997</v>
      </c>
      <c r="E17" s="9">
        <f t="shared" si="1"/>
        <v>14.999999999999996</v>
      </c>
      <c r="F17" s="10">
        <f t="shared" si="1"/>
        <v>32.712940808219173</v>
      </c>
      <c r="G17" s="11">
        <f>SUM(G11:G16)</f>
        <v>2617.0352646575338</v>
      </c>
      <c r="H17" s="11">
        <f t="shared" si="1"/>
        <v>237.0804</v>
      </c>
      <c r="I17" s="11">
        <f t="shared" si="1"/>
        <v>680.6028</v>
      </c>
      <c r="J17" s="11">
        <f t="shared" si="1"/>
        <v>125.64</v>
      </c>
      <c r="K17" s="11">
        <f t="shared" si="1"/>
        <v>6.9139726027397268</v>
      </c>
    </row>
    <row r="18" spans="1:11" x14ac:dyDescent="0.2">
      <c r="A18" s="8" t="s">
        <v>60</v>
      </c>
      <c r="B18" s="12">
        <v>0.1</v>
      </c>
      <c r="C18" s="8"/>
      <c r="D18" s="8"/>
      <c r="E18" s="8"/>
      <c r="F18" s="8"/>
      <c r="G18" s="13">
        <f>G17*$B$18</f>
        <v>261.70352646575338</v>
      </c>
      <c r="H18" s="13">
        <f t="shared" ref="H18:K18" si="2">H17*$B$18</f>
        <v>23.70804</v>
      </c>
      <c r="I18" s="13">
        <f t="shared" si="2"/>
        <v>68.060280000000006</v>
      </c>
      <c r="J18" s="13">
        <f t="shared" si="2"/>
        <v>12.564</v>
      </c>
      <c r="K18" s="13">
        <f t="shared" si="2"/>
        <v>0.69139726027397275</v>
      </c>
    </row>
    <row r="19" spans="1:11" x14ac:dyDescent="0.2">
      <c r="A19" s="8" t="s">
        <v>61</v>
      </c>
      <c r="B19" s="8"/>
      <c r="C19" s="8"/>
      <c r="D19" s="8"/>
      <c r="E19" s="8"/>
      <c r="F19" s="8"/>
      <c r="G19" s="13">
        <f>G17+G18</f>
        <v>2878.7387911232872</v>
      </c>
      <c r="H19" s="13">
        <f t="shared" ref="H19:K19" si="3">H17+H18</f>
        <v>260.78843999999998</v>
      </c>
      <c r="I19" s="13">
        <f t="shared" si="3"/>
        <v>748.66308000000004</v>
      </c>
      <c r="J19" s="13">
        <f t="shared" si="3"/>
        <v>138.20400000000001</v>
      </c>
      <c r="K19" s="13">
        <f t="shared" si="3"/>
        <v>7.6053698630136992</v>
      </c>
    </row>
    <row r="21" spans="1:11" ht="13.8" x14ac:dyDescent="0.3">
      <c r="A21" s="1" t="s">
        <v>62</v>
      </c>
      <c r="B21" s="14">
        <f>G19+H19+I19+J19+K19</f>
        <v>4033.9996809863005</v>
      </c>
    </row>
    <row r="26" spans="1:11" x14ac:dyDescent="0.2">
      <c r="A26" s="2" t="s">
        <v>63</v>
      </c>
    </row>
    <row r="27" spans="1:11" ht="20.399999999999999" x14ac:dyDescent="0.2">
      <c r="A27" s="15" t="s">
        <v>64</v>
      </c>
      <c r="B27" s="16" t="s">
        <v>65</v>
      </c>
      <c r="C27" s="16" t="s">
        <v>66</v>
      </c>
      <c r="D27" s="16" t="s">
        <v>67</v>
      </c>
      <c r="E27" s="16" t="s">
        <v>68</v>
      </c>
      <c r="F27" s="16" t="s">
        <v>35</v>
      </c>
      <c r="G27" s="16" t="s">
        <v>69</v>
      </c>
      <c r="H27" s="16" t="s">
        <v>47</v>
      </c>
    </row>
    <row r="28" spans="1:11" x14ac:dyDescent="0.2">
      <c r="A28" s="17" t="s">
        <v>70</v>
      </c>
      <c r="B28" s="18" t="s">
        <v>71</v>
      </c>
      <c r="C28" s="18">
        <v>0</v>
      </c>
      <c r="D28" s="18">
        <v>76</v>
      </c>
      <c r="E28" s="19">
        <v>0.81774400000000003</v>
      </c>
      <c r="F28" s="18">
        <v>4</v>
      </c>
      <c r="G28" s="27">
        <f>D28/F28</f>
        <v>19</v>
      </c>
      <c r="H28" s="27">
        <f>TRUNC(G28/365,6)</f>
        <v>5.2054000000000003E-2</v>
      </c>
    </row>
    <row r="29" spans="1:11" x14ac:dyDescent="0.2">
      <c r="A29" s="17" t="s">
        <v>72</v>
      </c>
      <c r="B29" s="18" t="s">
        <v>73</v>
      </c>
      <c r="C29" s="18">
        <v>76</v>
      </c>
      <c r="D29" s="18">
        <v>112</v>
      </c>
      <c r="E29" s="60">
        <v>1.022181</v>
      </c>
      <c r="F29" s="18">
        <v>4</v>
      </c>
      <c r="G29" s="27">
        <f>(D29-C29)/F29</f>
        <v>9</v>
      </c>
      <c r="H29" s="27">
        <f t="shared" ref="H29:H31" si="4">TRUNC(G29/365,6)</f>
        <v>2.4656999999999998E-2</v>
      </c>
    </row>
    <row r="30" spans="1:11" x14ac:dyDescent="0.2">
      <c r="A30" s="17" t="s">
        <v>74</v>
      </c>
      <c r="B30" s="18" t="s">
        <v>75</v>
      </c>
      <c r="C30" s="18">
        <v>112</v>
      </c>
      <c r="D30" s="18">
        <v>148</v>
      </c>
      <c r="E30" s="31">
        <v>1.783706</v>
      </c>
      <c r="F30" s="18">
        <v>4</v>
      </c>
      <c r="G30" s="27">
        <f>(D30-C30)/F30</f>
        <v>9</v>
      </c>
      <c r="H30" s="27">
        <f t="shared" si="4"/>
        <v>2.4656999999999998E-2</v>
      </c>
    </row>
    <row r="31" spans="1:11" x14ac:dyDescent="0.2">
      <c r="A31" s="17" t="s">
        <v>76</v>
      </c>
      <c r="B31" s="18" t="s">
        <v>77</v>
      </c>
      <c r="C31" s="18">
        <v>148</v>
      </c>
      <c r="D31" s="18">
        <v>256</v>
      </c>
      <c r="E31" s="19">
        <v>2.5170469999999998</v>
      </c>
      <c r="F31" s="18">
        <v>4</v>
      </c>
      <c r="G31" s="27">
        <f>(D31-C31)/F31</f>
        <v>27</v>
      </c>
      <c r="H31" s="27">
        <f t="shared" si="4"/>
        <v>7.3971999999999996E-2</v>
      </c>
    </row>
    <row r="32" spans="1:11" x14ac:dyDescent="0.2">
      <c r="A32" s="17" t="s">
        <v>78</v>
      </c>
      <c r="B32" s="18" t="s">
        <v>79</v>
      </c>
      <c r="C32" s="18">
        <v>256</v>
      </c>
      <c r="D32" s="18"/>
      <c r="E32" s="19">
        <v>3.312049</v>
      </c>
      <c r="F32" s="18">
        <v>4</v>
      </c>
      <c r="G32" s="18"/>
      <c r="H32" s="18"/>
    </row>
    <row r="34" spans="1:5" x14ac:dyDescent="0.2">
      <c r="A34" s="2" t="s">
        <v>80</v>
      </c>
    </row>
    <row r="35" spans="1:5" ht="20.399999999999999" x14ac:dyDescent="0.2">
      <c r="A35" s="15" t="s">
        <v>81</v>
      </c>
      <c r="B35" s="15">
        <v>0.19756699999999999</v>
      </c>
      <c r="C35" s="15" t="s">
        <v>82</v>
      </c>
    </row>
    <row r="37" spans="1:5" x14ac:dyDescent="0.2">
      <c r="A37" s="2" t="s">
        <v>83</v>
      </c>
    </row>
    <row r="38" spans="1:5" ht="20.399999999999999" x14ac:dyDescent="0.2">
      <c r="A38" s="15" t="s">
        <v>81</v>
      </c>
      <c r="B38" s="15">
        <v>0.56716900000000003</v>
      </c>
      <c r="C38" s="15" t="s">
        <v>82</v>
      </c>
    </row>
    <row r="40" spans="1:5" x14ac:dyDescent="0.2">
      <c r="A40" s="8" t="s">
        <v>84</v>
      </c>
      <c r="B40" s="8" t="s">
        <v>85</v>
      </c>
      <c r="C40" s="8" t="s">
        <v>86</v>
      </c>
    </row>
    <row r="41" spans="1:5" x14ac:dyDescent="0.2">
      <c r="A41" s="8" t="s">
        <v>87</v>
      </c>
      <c r="B41" s="8">
        <v>4.0000000000000001E-3</v>
      </c>
      <c r="C41" s="8" t="s">
        <v>88</v>
      </c>
    </row>
    <row r="42" spans="1:5" x14ac:dyDescent="0.2">
      <c r="A42" s="8" t="s">
        <v>89</v>
      </c>
      <c r="B42" s="8">
        <v>8.9999999999999993E-3</v>
      </c>
      <c r="C42" s="8" t="s">
        <v>88</v>
      </c>
    </row>
    <row r="43" spans="1:5" x14ac:dyDescent="0.2">
      <c r="A43" s="8" t="s">
        <v>90</v>
      </c>
      <c r="B43" s="8">
        <v>1.7899999999999999E-2</v>
      </c>
      <c r="C43" s="8" t="s">
        <v>88</v>
      </c>
      <c r="D43" s="8">
        <v>5.0000000000000001E-3</v>
      </c>
      <c r="E43" s="2" t="s">
        <v>133</v>
      </c>
    </row>
    <row r="44" spans="1:5" x14ac:dyDescent="0.2">
      <c r="A44" s="8" t="s">
        <v>91</v>
      </c>
      <c r="B44" s="8">
        <v>4.0000000000000001E-3</v>
      </c>
      <c r="C44" s="8" t="s">
        <v>88</v>
      </c>
    </row>
    <row r="46" spans="1:5" x14ac:dyDescent="0.2">
      <c r="A46" s="2" t="s">
        <v>92</v>
      </c>
      <c r="B46" s="2" t="s">
        <v>93</v>
      </c>
    </row>
    <row r="47" spans="1:5" ht="20.399999999999999" x14ac:dyDescent="0.2">
      <c r="A47" s="15" t="s">
        <v>81</v>
      </c>
      <c r="B47" s="15">
        <v>13.21</v>
      </c>
      <c r="C47" s="15"/>
    </row>
    <row r="48" spans="1:5" x14ac:dyDescent="0.2">
      <c r="E48" s="20"/>
    </row>
    <row r="49" spans="1:3" x14ac:dyDescent="0.2">
      <c r="A49" s="2" t="s">
        <v>94</v>
      </c>
      <c r="B49" s="2" t="s">
        <v>93</v>
      </c>
    </row>
    <row r="50" spans="1:3" ht="20.399999999999999" x14ac:dyDescent="0.2">
      <c r="A50" s="15" t="s">
        <v>81</v>
      </c>
      <c r="B50" s="15">
        <v>4.59</v>
      </c>
      <c r="C50" s="15"/>
    </row>
    <row r="52" spans="1:3" x14ac:dyDescent="0.2">
      <c r="A52" s="2" t="s">
        <v>95</v>
      </c>
      <c r="B52" s="2" t="s">
        <v>93</v>
      </c>
    </row>
    <row r="53" spans="1:3" x14ac:dyDescent="0.2">
      <c r="A53" s="15" t="s">
        <v>64</v>
      </c>
      <c r="B53" s="15">
        <v>24.26</v>
      </c>
      <c r="C53" s="15"/>
    </row>
  </sheetData>
  <mergeCells count="1">
    <mergeCell ref="A1:J1"/>
  </mergeCells>
  <pageMargins left="0.7" right="0.7" top="0.75" bottom="0.75" header="0.3" footer="0.3"/>
  <pageSetup paperSize="9" orientation="portrait" horizontalDpi="4294967293"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3"/>
  <sheetViews>
    <sheetView workbookViewId="0">
      <selection activeCell="B9" sqref="B9"/>
    </sheetView>
  </sheetViews>
  <sheetFormatPr defaultRowHeight="14.4" x14ac:dyDescent="0.3"/>
  <cols>
    <col min="1" max="2" width="30.109375" customWidth="1"/>
    <col min="3" max="3" width="8.44140625" bestFit="1" customWidth="1"/>
  </cols>
  <sheetData>
    <row r="1" spans="1:3" ht="28.8" x14ac:dyDescent="0.3">
      <c r="A1" s="125" t="s">
        <v>219</v>
      </c>
      <c r="B1" s="126" t="s">
        <v>65</v>
      </c>
      <c r="C1" s="126" t="s">
        <v>218</v>
      </c>
    </row>
    <row r="2" spans="1:3" ht="16.2" x14ac:dyDescent="0.3">
      <c r="A2" s="128" t="s">
        <v>70</v>
      </c>
      <c r="B2" s="129" t="s">
        <v>220</v>
      </c>
      <c r="C2" s="130">
        <v>0.73726100000000006</v>
      </c>
    </row>
    <row r="3" spans="1:3" ht="16.2" x14ac:dyDescent="0.3">
      <c r="A3" s="128" t="s">
        <v>72</v>
      </c>
      <c r="B3" s="129" t="s">
        <v>221</v>
      </c>
      <c r="C3" s="130">
        <v>0.92157500000000003</v>
      </c>
    </row>
    <row r="4" spans="1:3" ht="16.2" x14ac:dyDescent="0.3">
      <c r="A4" s="128" t="s">
        <v>74</v>
      </c>
      <c r="B4" s="129" t="s">
        <v>222</v>
      </c>
      <c r="C4" s="130">
        <v>1.608152</v>
      </c>
    </row>
    <row r="5" spans="1:3" ht="16.2" x14ac:dyDescent="0.3">
      <c r="A5" s="128" t="s">
        <v>76</v>
      </c>
      <c r="B5" s="129" t="s">
        <v>223</v>
      </c>
      <c r="C5" s="130">
        <v>2.2693159999999999</v>
      </c>
    </row>
    <row r="6" spans="1:3" ht="16.2" x14ac:dyDescent="0.3">
      <c r="A6" s="128" t="s">
        <v>78</v>
      </c>
      <c r="B6" s="129" t="s">
        <v>224</v>
      </c>
      <c r="C6" s="130">
        <v>2.9860739999999999</v>
      </c>
    </row>
    <row r="7" spans="1:3" x14ac:dyDescent="0.3">
      <c r="A7" s="131"/>
    </row>
    <row r="8" spans="1:3" x14ac:dyDescent="0.3">
      <c r="A8" s="131"/>
    </row>
    <row r="9" spans="1:3" x14ac:dyDescent="0.3">
      <c r="A9" s="131"/>
    </row>
    <row r="10" spans="1:3" ht="16.2" x14ac:dyDescent="0.3">
      <c r="A10" s="125" t="s">
        <v>225</v>
      </c>
      <c r="B10" s="126" t="s">
        <v>65</v>
      </c>
      <c r="C10" s="126" t="s">
        <v>218</v>
      </c>
    </row>
    <row r="11" spans="1:3" ht="16.2" x14ac:dyDescent="0.3">
      <c r="A11" s="128" t="s">
        <v>72</v>
      </c>
      <c r="B11" s="129" t="s">
        <v>226</v>
      </c>
      <c r="C11" s="130">
        <v>0.87171799999999999</v>
      </c>
    </row>
    <row r="12" spans="1:3" ht="16.2" x14ac:dyDescent="0.3">
      <c r="A12" s="128" t="s">
        <v>74</v>
      </c>
      <c r="B12" s="129" t="s">
        <v>227</v>
      </c>
      <c r="C12" s="130">
        <v>1.7434339999999999</v>
      </c>
    </row>
    <row r="13" spans="1:3" ht="16.2" x14ac:dyDescent="0.3">
      <c r="A13" s="128" t="s">
        <v>76</v>
      </c>
      <c r="B13" s="129" t="s">
        <v>228</v>
      </c>
      <c r="C13" s="130">
        <v>2.3972229999999999</v>
      </c>
    </row>
    <row r="14" spans="1:3" ht="16.2" x14ac:dyDescent="0.3">
      <c r="A14" s="128" t="s">
        <v>78</v>
      </c>
      <c r="B14" s="129" t="s">
        <v>229</v>
      </c>
      <c r="C14" s="130">
        <v>3.5086620000000002</v>
      </c>
    </row>
    <row r="15" spans="1:3" x14ac:dyDescent="0.3">
      <c r="A15" s="131"/>
    </row>
    <row r="16" spans="1:3" ht="28.8" x14ac:dyDescent="0.3">
      <c r="A16" s="125" t="s">
        <v>230</v>
      </c>
      <c r="B16" s="126" t="s">
        <v>65</v>
      </c>
      <c r="C16" s="126" t="s">
        <v>218</v>
      </c>
    </row>
    <row r="17" spans="1:3" ht="16.2" x14ac:dyDescent="0.3">
      <c r="A17" s="128" t="s">
        <v>72</v>
      </c>
      <c r="B17" s="129" t="s">
        <v>231</v>
      </c>
      <c r="C17" s="130">
        <v>1.0843130000000001</v>
      </c>
    </row>
    <row r="18" spans="1:3" ht="16.2" x14ac:dyDescent="0.3">
      <c r="A18" s="128" t="s">
        <v>74</v>
      </c>
      <c r="B18" s="128" t="s">
        <v>232</v>
      </c>
      <c r="C18" s="130">
        <v>1.783927</v>
      </c>
    </row>
    <row r="19" spans="1:3" ht="16.2" x14ac:dyDescent="0.3">
      <c r="A19" s="128" t="s">
        <v>76</v>
      </c>
      <c r="B19" s="128" t="s">
        <v>233</v>
      </c>
      <c r="C19" s="130">
        <v>2.6700439999999999</v>
      </c>
    </row>
    <row r="20" spans="1:3" ht="16.2" x14ac:dyDescent="0.3">
      <c r="A20" s="128" t="s">
        <v>78</v>
      </c>
      <c r="B20" s="128" t="s">
        <v>234</v>
      </c>
      <c r="C20" s="130">
        <v>3.2749600000000001</v>
      </c>
    </row>
    <row r="21" spans="1:3" x14ac:dyDescent="0.3">
      <c r="A21" s="131"/>
    </row>
    <row r="22" spans="1:3" ht="16.2" x14ac:dyDescent="0.3">
      <c r="A22" s="125" t="s">
        <v>235</v>
      </c>
      <c r="B22" s="126" t="s">
        <v>65</v>
      </c>
      <c r="C22" s="126" t="s">
        <v>218</v>
      </c>
    </row>
    <row r="23" spans="1:3" ht="16.2" x14ac:dyDescent="0.3">
      <c r="A23" s="128" t="s">
        <v>72</v>
      </c>
      <c r="B23" s="128" t="s">
        <v>236</v>
      </c>
      <c r="C23" s="130">
        <v>1.4053899999999999</v>
      </c>
    </row>
    <row r="24" spans="1:3" ht="16.2" x14ac:dyDescent="0.3">
      <c r="A24" s="128" t="s">
        <v>74</v>
      </c>
      <c r="B24" s="128" t="s">
        <v>237</v>
      </c>
      <c r="C24" s="130">
        <v>1.866671</v>
      </c>
    </row>
    <row r="25" spans="1:3" x14ac:dyDescent="0.3">
      <c r="A25" s="131"/>
    </row>
    <row r="26" spans="1:3" ht="43.2" customHeight="1" x14ac:dyDescent="0.3">
      <c r="A26" s="141" t="s">
        <v>238</v>
      </c>
      <c r="B26" s="142" t="s">
        <v>65</v>
      </c>
      <c r="C26" s="142" t="s">
        <v>218</v>
      </c>
    </row>
    <row r="27" spans="1:3" x14ac:dyDescent="0.3">
      <c r="A27" s="141"/>
      <c r="B27" s="142"/>
      <c r="C27" s="142"/>
    </row>
    <row r="28" spans="1:3" ht="16.2" x14ac:dyDescent="0.3">
      <c r="A28" s="128" t="s">
        <v>72</v>
      </c>
      <c r="B28" s="130" t="s">
        <v>239</v>
      </c>
      <c r="C28" s="132">
        <v>1.4053899999999999</v>
      </c>
    </row>
    <row r="29" spans="1:3" ht="16.2" x14ac:dyDescent="0.3">
      <c r="A29" s="128" t="s">
        <v>74</v>
      </c>
      <c r="B29" s="130" t="s">
        <v>240</v>
      </c>
      <c r="C29" s="132">
        <v>1.866671</v>
      </c>
    </row>
    <row r="30" spans="1:3" x14ac:dyDescent="0.3">
      <c r="A30" s="131"/>
    </row>
    <row r="31" spans="1:3" ht="16.2" x14ac:dyDescent="0.3">
      <c r="A31" s="125" t="s">
        <v>241</v>
      </c>
      <c r="B31" s="126" t="s">
        <v>218</v>
      </c>
    </row>
    <row r="32" spans="1:3" x14ac:dyDescent="0.3">
      <c r="A32" s="128" t="s">
        <v>242</v>
      </c>
      <c r="B32" s="132">
        <v>4.1363279999999998</v>
      </c>
    </row>
    <row r="33" spans="1:2" x14ac:dyDescent="0.3">
      <c r="A33" s="131"/>
    </row>
    <row r="34" spans="1:2" x14ac:dyDescent="0.3">
      <c r="A34" s="125" t="s">
        <v>243</v>
      </c>
      <c r="B34" s="126" t="s">
        <v>93</v>
      </c>
    </row>
    <row r="35" spans="1:2" ht="28.8" x14ac:dyDescent="0.3">
      <c r="A35" s="128" t="s">
        <v>244</v>
      </c>
      <c r="B35" s="130">
        <v>25.73</v>
      </c>
    </row>
    <row r="36" spans="1:2" x14ac:dyDescent="0.3">
      <c r="A36" s="128" t="s">
        <v>245</v>
      </c>
      <c r="B36" s="130">
        <v>30.87</v>
      </c>
    </row>
    <row r="37" spans="1:2" ht="28.8" x14ac:dyDescent="0.3">
      <c r="A37" s="128" t="s">
        <v>246</v>
      </c>
      <c r="B37" s="130">
        <v>25.73</v>
      </c>
    </row>
    <row r="38" spans="1:2" x14ac:dyDescent="0.3">
      <c r="A38" s="128" t="s">
        <v>247</v>
      </c>
      <c r="B38" s="130">
        <v>37.31</v>
      </c>
    </row>
    <row r="39" spans="1:2" x14ac:dyDescent="0.3">
      <c r="A39" s="131"/>
    </row>
    <row r="41" spans="1:2" x14ac:dyDescent="0.3">
      <c r="A41" s="133"/>
    </row>
    <row r="43" spans="1:2" x14ac:dyDescent="0.3">
      <c r="A43" s="133" t="s">
        <v>248</v>
      </c>
    </row>
    <row r="47" spans="1:2" ht="28.8" x14ac:dyDescent="0.3">
      <c r="A47" s="125" t="s">
        <v>81</v>
      </c>
      <c r="B47" s="127" t="s">
        <v>249</v>
      </c>
    </row>
    <row r="51" spans="1:2" ht="16.2" x14ac:dyDescent="0.3">
      <c r="A51" s="125" t="s">
        <v>250</v>
      </c>
      <c r="B51" s="127" t="s">
        <v>251</v>
      </c>
    </row>
    <row r="55" spans="1:2" x14ac:dyDescent="0.3">
      <c r="A55" s="125" t="s">
        <v>252</v>
      </c>
      <c r="B55" s="126" t="s">
        <v>93</v>
      </c>
    </row>
    <row r="56" spans="1:2" ht="28.8" x14ac:dyDescent="0.3">
      <c r="A56" s="128" t="s">
        <v>244</v>
      </c>
      <c r="B56" s="130">
        <v>4.87</v>
      </c>
    </row>
    <row r="57" spans="1:2" x14ac:dyDescent="0.3">
      <c r="A57" s="128" t="s">
        <v>245</v>
      </c>
      <c r="B57" s="130">
        <v>5.84</v>
      </c>
    </row>
    <row r="58" spans="1:2" ht="28.8" x14ac:dyDescent="0.3">
      <c r="A58" s="128" t="s">
        <v>253</v>
      </c>
      <c r="B58" s="130">
        <v>4.87</v>
      </c>
    </row>
    <row r="62" spans="1:2" ht="28.8" x14ac:dyDescent="0.3">
      <c r="A62" s="125" t="s">
        <v>254</v>
      </c>
      <c r="B62" s="126" t="s">
        <v>93</v>
      </c>
    </row>
    <row r="63" spans="1:2" ht="28.8" x14ac:dyDescent="0.3">
      <c r="A63" s="128" t="s">
        <v>255</v>
      </c>
      <c r="B63" s="130">
        <v>27.05</v>
      </c>
    </row>
    <row r="64" spans="1:2" ht="28.8" x14ac:dyDescent="0.3">
      <c r="A64" s="128" t="s">
        <v>256</v>
      </c>
      <c r="B64" s="130">
        <v>54.1</v>
      </c>
    </row>
    <row r="65" spans="1:2" x14ac:dyDescent="0.3">
      <c r="A65" s="128" t="s">
        <v>257</v>
      </c>
      <c r="B65" s="130">
        <v>280.23</v>
      </c>
    </row>
    <row r="66" spans="1:2" x14ac:dyDescent="0.3">
      <c r="A66" s="128" t="s">
        <v>258</v>
      </c>
      <c r="B66" s="130">
        <v>506.35</v>
      </c>
    </row>
    <row r="67" spans="1:2" x14ac:dyDescent="0.3">
      <c r="A67" s="128" t="s">
        <v>259</v>
      </c>
      <c r="B67" s="130">
        <v>732.48</v>
      </c>
    </row>
    <row r="71" spans="1:2" x14ac:dyDescent="0.3">
      <c r="A71" s="133" t="s">
        <v>260</v>
      </c>
    </row>
    <row r="75" spans="1:2" ht="28.8" x14ac:dyDescent="0.3">
      <c r="A75" s="125" t="s">
        <v>81</v>
      </c>
      <c r="B75" s="127" t="s">
        <v>261</v>
      </c>
    </row>
    <row r="79" spans="1:2" ht="16.2" x14ac:dyDescent="0.3">
      <c r="A79" s="134" t="s">
        <v>262</v>
      </c>
      <c r="B79" s="135" t="s">
        <v>263</v>
      </c>
    </row>
    <row r="80" spans="1:2" x14ac:dyDescent="0.3">
      <c r="A80" s="136"/>
      <c r="B80" s="136"/>
    </row>
    <row r="81" spans="1:2" x14ac:dyDescent="0.3">
      <c r="A81" s="135" t="s">
        <v>264</v>
      </c>
      <c r="B81" s="135" t="s">
        <v>265</v>
      </c>
    </row>
    <row r="85" spans="1:2" x14ac:dyDescent="0.3">
      <c r="A85" s="125" t="s">
        <v>252</v>
      </c>
      <c r="B85" s="126" t="s">
        <v>93</v>
      </c>
    </row>
    <row r="86" spans="1:2" ht="28.8" x14ac:dyDescent="0.3">
      <c r="A86" s="128" t="s">
        <v>244</v>
      </c>
      <c r="B86" s="130">
        <v>14.01</v>
      </c>
    </row>
    <row r="87" spans="1:2" x14ac:dyDescent="0.3">
      <c r="A87" s="128" t="s">
        <v>245</v>
      </c>
      <c r="B87" s="130">
        <v>16.809999999999999</v>
      </c>
    </row>
    <row r="88" spans="1:2" ht="28.8" x14ac:dyDescent="0.3">
      <c r="A88" s="128" t="s">
        <v>266</v>
      </c>
      <c r="B88" s="130">
        <v>14.01</v>
      </c>
    </row>
    <row r="92" spans="1:2" ht="30.6" x14ac:dyDescent="0.3">
      <c r="A92" s="125" t="s">
        <v>252</v>
      </c>
      <c r="B92" s="125" t="s">
        <v>267</v>
      </c>
    </row>
    <row r="93" spans="1:2" x14ac:dyDescent="0.3">
      <c r="A93" s="128" t="s">
        <v>268</v>
      </c>
      <c r="B93" s="130">
        <v>1.84E-4</v>
      </c>
    </row>
  </sheetData>
  <mergeCells count="3">
    <mergeCell ref="A26:A27"/>
    <mergeCell ref="B26:B27"/>
    <mergeCell ref="C26:C2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topLeftCell="A31" zoomScale="118" zoomScaleNormal="118" workbookViewId="0">
      <selection activeCell="E55" sqref="E55"/>
    </sheetView>
  </sheetViews>
  <sheetFormatPr defaultColWidth="9.109375" defaultRowHeight="10.199999999999999" x14ac:dyDescent="0.2"/>
  <cols>
    <col min="1" max="1" width="19.88671875" style="2" customWidth="1"/>
    <col min="2" max="2" width="19.5546875" style="2" bestFit="1" customWidth="1"/>
    <col min="3" max="3" width="15" style="2" customWidth="1"/>
    <col min="4" max="4" width="19.88671875" style="2" bestFit="1" customWidth="1"/>
    <col min="5" max="5" width="16.88671875" style="2" customWidth="1"/>
    <col min="6" max="6" width="10.5546875" style="2" customWidth="1"/>
    <col min="7" max="7" width="13.109375" style="2" customWidth="1"/>
    <col min="8" max="8" width="9.109375" style="2"/>
    <col min="9" max="9" width="15.88671875" style="2" bestFit="1" customWidth="1"/>
    <col min="10" max="10" width="17.33203125" style="2" bestFit="1" customWidth="1"/>
    <col min="11" max="11" width="10.5546875" style="2" bestFit="1" customWidth="1"/>
    <col min="12" max="16384" width="9.109375" style="2"/>
  </cols>
  <sheetData>
    <row r="1" spans="1:11" ht="14.4" x14ac:dyDescent="0.2">
      <c r="A1" s="138" t="s">
        <v>34</v>
      </c>
      <c r="B1" s="139"/>
      <c r="C1" s="139"/>
      <c r="D1" s="139"/>
      <c r="E1" s="139"/>
      <c r="F1" s="139"/>
      <c r="G1" s="139"/>
      <c r="H1" s="139"/>
      <c r="I1" s="139"/>
      <c r="J1" s="140"/>
    </row>
    <row r="3" spans="1:11" ht="13.8" x14ac:dyDescent="0.3">
      <c r="A3" s="4" t="s">
        <v>35</v>
      </c>
      <c r="B3" s="4">
        <v>80</v>
      </c>
      <c r="C3" s="5"/>
      <c r="D3" s="5"/>
      <c r="E3" s="5"/>
      <c r="F3" s="5"/>
    </row>
    <row r="4" spans="1:11" ht="13.8" x14ac:dyDescent="0.3">
      <c r="A4" s="4" t="s">
        <v>36</v>
      </c>
      <c r="B4" s="4">
        <v>1200</v>
      </c>
      <c r="C4" s="5"/>
      <c r="D4" s="5"/>
      <c r="E4" s="5"/>
      <c r="F4" s="5"/>
    </row>
    <row r="5" spans="1:11" ht="13.8" x14ac:dyDescent="0.3">
      <c r="A5" s="4" t="s">
        <v>37</v>
      </c>
      <c r="B5" s="4">
        <v>60</v>
      </c>
      <c r="C5" s="5"/>
      <c r="D5" s="5"/>
      <c r="E5" s="5"/>
      <c r="F5" s="5"/>
    </row>
    <row r="6" spans="1:11" ht="13.8" x14ac:dyDescent="0.3">
      <c r="C6" s="5"/>
      <c r="D6" s="5"/>
      <c r="E6" s="5"/>
      <c r="F6" s="5"/>
    </row>
    <row r="7" spans="1:11" ht="13.8" x14ac:dyDescent="0.3">
      <c r="A7" s="1" t="s">
        <v>38</v>
      </c>
      <c r="B7" s="1">
        <f>B4/B3</f>
        <v>15</v>
      </c>
      <c r="C7" s="5"/>
      <c r="D7" s="5"/>
      <c r="E7" s="5"/>
      <c r="F7" s="5"/>
    </row>
    <row r="8" spans="1:11" ht="13.8" x14ac:dyDescent="0.3">
      <c r="A8" s="1" t="s">
        <v>39</v>
      </c>
      <c r="B8" s="28">
        <f>B7/B5</f>
        <v>0.25</v>
      </c>
      <c r="C8" s="5"/>
      <c r="D8" s="5">
        <f>B8-D11</f>
        <v>0.1952054794520548</v>
      </c>
      <c r="E8" s="5"/>
      <c r="F8" s="5"/>
    </row>
    <row r="9" spans="1:11" ht="13.8" x14ac:dyDescent="0.3">
      <c r="A9" s="5"/>
      <c r="B9" s="5"/>
      <c r="C9" s="5"/>
      <c r="D9" s="5"/>
      <c r="E9" s="5"/>
      <c r="F9" s="5"/>
      <c r="G9" s="6" t="s">
        <v>40</v>
      </c>
      <c r="H9" s="6" t="s">
        <v>41</v>
      </c>
      <c r="I9" s="6" t="s">
        <v>42</v>
      </c>
      <c r="J9" s="6" t="s">
        <v>43</v>
      </c>
      <c r="K9" s="6" t="s">
        <v>44</v>
      </c>
    </row>
    <row r="10" spans="1:11" s="3" customFormat="1" ht="13.8" x14ac:dyDescent="0.3">
      <c r="A10" s="6" t="s">
        <v>45</v>
      </c>
      <c r="B10" s="22" t="s">
        <v>46</v>
      </c>
      <c r="C10" s="22" t="s">
        <v>47</v>
      </c>
      <c r="D10" s="6" t="s">
        <v>48</v>
      </c>
      <c r="E10" s="6" t="s">
        <v>49</v>
      </c>
      <c r="F10" s="6" t="s">
        <v>50</v>
      </c>
      <c r="G10" s="6" t="s">
        <v>51</v>
      </c>
      <c r="H10" s="6" t="s">
        <v>52</v>
      </c>
      <c r="I10" s="6" t="s">
        <v>52</v>
      </c>
      <c r="J10" s="6" t="s">
        <v>52</v>
      </c>
      <c r="K10" s="6" t="s">
        <v>53</v>
      </c>
    </row>
    <row r="11" spans="1:11" ht="13.8" x14ac:dyDescent="0.3">
      <c r="A11" s="1" t="s">
        <v>54</v>
      </c>
      <c r="B11" s="23">
        <f>G28</f>
        <v>20</v>
      </c>
      <c r="C11" s="24">
        <f>B11/365</f>
        <v>5.4794520547945202E-2</v>
      </c>
      <c r="D11" s="29">
        <f>IF(B8&lt;C11,B8,C11)</f>
        <v>5.4794520547945202E-2</v>
      </c>
      <c r="E11" s="1">
        <f>D11*$B$5</f>
        <v>3.2876712328767121</v>
      </c>
      <c r="F11" s="26">
        <f>E11*E28</f>
        <v>2.4238717808219179</v>
      </c>
      <c r="G11" s="7">
        <f>F11*$B$3</f>
        <v>193.90974246575342</v>
      </c>
      <c r="H11" s="7">
        <f>B4*$B$35</f>
        <v>251.49120000000002</v>
      </c>
      <c r="I11" s="7">
        <f>B4*$B$38</f>
        <v>725.98559999999998</v>
      </c>
      <c r="J11" s="7">
        <f>B4*3*(B41+B42+B43+B44)</f>
        <v>118.44</v>
      </c>
      <c r="K11" s="7">
        <f>(B47+B50+B53)/365*B5</f>
        <v>7.3331506849315069</v>
      </c>
    </row>
    <row r="12" spans="1:11" ht="13.8" x14ac:dyDescent="0.3">
      <c r="A12" s="1" t="s">
        <v>55</v>
      </c>
      <c r="B12" s="23">
        <f>G29</f>
        <v>10</v>
      </c>
      <c r="C12" s="24">
        <f t="shared" ref="C12:C14" si="0">B12/365</f>
        <v>2.7397260273972601E-2</v>
      </c>
      <c r="D12" s="30">
        <f>IF(B8-D11&lt;C12,B8-D11,C12)</f>
        <v>2.7397260273972601E-2</v>
      </c>
      <c r="E12" s="1">
        <f>D12*$B$5</f>
        <v>1.6438356164383561</v>
      </c>
      <c r="F12" s="7">
        <f>E12*E29</f>
        <v>1.5149178082191781</v>
      </c>
      <c r="G12" s="7">
        <f>F12*$B$3</f>
        <v>121.19342465753425</v>
      </c>
    </row>
    <row r="13" spans="1:11" ht="13.8" x14ac:dyDescent="0.3">
      <c r="A13" s="1" t="s">
        <v>56</v>
      </c>
      <c r="B13" s="23">
        <f>G30</f>
        <v>10</v>
      </c>
      <c r="C13" s="24">
        <f t="shared" si="0"/>
        <v>2.7397260273972601E-2</v>
      </c>
      <c r="D13" s="1">
        <f>IF(B8-D11-D12&lt;C13,B8-D11-D12,C13)</f>
        <v>2.7397260273972601E-2</v>
      </c>
      <c r="E13" s="1">
        <f>D13*$B$5</f>
        <v>1.6438356164383561</v>
      </c>
      <c r="F13" s="7">
        <f>E13*E30</f>
        <v>2.6435375342465752</v>
      </c>
      <c r="G13" s="7">
        <f>F13*$B$3</f>
        <v>211.48300273972603</v>
      </c>
    </row>
    <row r="14" spans="1:11" ht="13.8" x14ac:dyDescent="0.3">
      <c r="A14" s="1" t="s">
        <v>57</v>
      </c>
      <c r="B14" s="23">
        <f>G31</f>
        <v>30</v>
      </c>
      <c r="C14" s="24">
        <f t="shared" si="0"/>
        <v>8.2191780821917804E-2</v>
      </c>
      <c r="D14" s="1">
        <f>IF(B8-D11-D12-D13&lt;C14,B8-D11-D12-D13,C14)</f>
        <v>8.2191780821917804E-2</v>
      </c>
      <c r="E14" s="1">
        <f>D14*$B$5</f>
        <v>4.9315068493150687</v>
      </c>
      <c r="F14" s="7">
        <f>E14*E31</f>
        <v>11.191147397260274</v>
      </c>
      <c r="G14" s="7">
        <f>F14*$B$3</f>
        <v>895.29179178082188</v>
      </c>
    </row>
    <row r="15" spans="1:11" ht="13.8" x14ac:dyDescent="0.3">
      <c r="A15" s="1" t="s">
        <v>58</v>
      </c>
      <c r="B15" s="23">
        <f>G32</f>
        <v>0</v>
      </c>
      <c r="C15" s="25"/>
      <c r="D15" s="1">
        <f>B8-D11-D12-D13-D14</f>
        <v>5.8219178082191791E-2</v>
      </c>
      <c r="E15" s="1">
        <f>D15*$B$5</f>
        <v>3.4931506849315075</v>
      </c>
      <c r="F15" s="7">
        <f>E15*E32</f>
        <v>10.430806438356166</v>
      </c>
      <c r="G15" s="21">
        <f>F15*$B$3</f>
        <v>834.46451506849326</v>
      </c>
    </row>
    <row r="17" spans="1:11" ht="13.8" x14ac:dyDescent="0.3">
      <c r="A17" s="9" t="s">
        <v>59</v>
      </c>
      <c r="C17" s="9">
        <f t="shared" ref="C17:K17" si="1">SUM(C11:C16)</f>
        <v>0.19178082191780821</v>
      </c>
      <c r="D17" s="9">
        <f t="shared" si="1"/>
        <v>0.25</v>
      </c>
      <c r="E17" s="9">
        <f t="shared" si="1"/>
        <v>15</v>
      </c>
      <c r="F17" s="10">
        <f t="shared" si="1"/>
        <v>28.204280958904107</v>
      </c>
      <c r="G17" s="11">
        <f>SUM(G11:G16)</f>
        <v>2256.3424767123288</v>
      </c>
      <c r="H17" s="11">
        <f t="shared" si="1"/>
        <v>251.49120000000002</v>
      </c>
      <c r="I17" s="11">
        <f t="shared" si="1"/>
        <v>725.98559999999998</v>
      </c>
      <c r="J17" s="11">
        <f t="shared" si="1"/>
        <v>118.44</v>
      </c>
      <c r="K17" s="11">
        <f t="shared" si="1"/>
        <v>7.3331506849315069</v>
      </c>
    </row>
    <row r="18" spans="1:11" x14ac:dyDescent="0.2">
      <c r="A18" s="8" t="s">
        <v>60</v>
      </c>
      <c r="B18" s="12">
        <v>0.1</v>
      </c>
      <c r="C18" s="8"/>
      <c r="D18" s="8"/>
      <c r="E18" s="8"/>
      <c r="F18" s="8"/>
      <c r="G18" s="13">
        <f>G17*$B$18</f>
        <v>225.63424767123288</v>
      </c>
      <c r="H18" s="13">
        <f t="shared" ref="H18:K18" si="2">H17*$B$18</f>
        <v>25.149120000000003</v>
      </c>
      <c r="I18" s="13">
        <f t="shared" si="2"/>
        <v>72.598560000000006</v>
      </c>
      <c r="J18" s="13">
        <f t="shared" si="2"/>
        <v>11.844000000000001</v>
      </c>
      <c r="K18" s="13">
        <f t="shared" si="2"/>
        <v>0.73331506849315076</v>
      </c>
    </row>
    <row r="19" spans="1:11" x14ac:dyDescent="0.2">
      <c r="A19" s="8" t="s">
        <v>61</v>
      </c>
      <c r="B19" s="8"/>
      <c r="C19" s="8"/>
      <c r="D19" s="8"/>
      <c r="E19" s="8"/>
      <c r="F19" s="8"/>
      <c r="G19" s="13">
        <f>G17+G18</f>
        <v>2481.9767243835618</v>
      </c>
      <c r="H19" s="13">
        <f t="shared" ref="H19:K19" si="3">H17+H18</f>
        <v>276.64032000000003</v>
      </c>
      <c r="I19" s="13">
        <f t="shared" si="3"/>
        <v>798.58416</v>
      </c>
      <c r="J19" s="13">
        <f t="shared" si="3"/>
        <v>130.28399999999999</v>
      </c>
      <c r="K19" s="13">
        <f t="shared" si="3"/>
        <v>8.0664657534246569</v>
      </c>
    </row>
    <row r="21" spans="1:11" ht="13.8" x14ac:dyDescent="0.3">
      <c r="A21" s="1" t="s">
        <v>62</v>
      </c>
      <c r="B21" s="14">
        <f>G19+H19+I19+J19+K19</f>
        <v>3695.5516701369866</v>
      </c>
    </row>
    <row r="26" spans="1:11" x14ac:dyDescent="0.2">
      <c r="A26" s="2" t="s">
        <v>63</v>
      </c>
    </row>
    <row r="27" spans="1:11" ht="20.399999999999999" x14ac:dyDescent="0.2">
      <c r="A27" s="15" t="s">
        <v>64</v>
      </c>
      <c r="B27" s="16" t="s">
        <v>65</v>
      </c>
      <c r="C27" s="16" t="s">
        <v>66</v>
      </c>
      <c r="D27" s="16" t="s">
        <v>67</v>
      </c>
      <c r="E27" s="16" t="s">
        <v>68</v>
      </c>
      <c r="F27" s="16" t="s">
        <v>35</v>
      </c>
      <c r="G27" s="16" t="s">
        <v>69</v>
      </c>
      <c r="H27" s="16" t="s">
        <v>47</v>
      </c>
    </row>
    <row r="28" spans="1:11" x14ac:dyDescent="0.2">
      <c r="A28" s="17" t="s">
        <v>70</v>
      </c>
      <c r="B28" s="18" t="s">
        <v>71</v>
      </c>
      <c r="C28" s="18">
        <v>0</v>
      </c>
      <c r="D28" s="18">
        <v>20</v>
      </c>
      <c r="E28" s="19">
        <f>'2024 Puglia'!C2</f>
        <v>0.73726100000000006</v>
      </c>
      <c r="F28" s="18">
        <v>1</v>
      </c>
      <c r="G28" s="27">
        <f>D28/F28</f>
        <v>20</v>
      </c>
      <c r="H28" s="27">
        <f>TRUNC(G28/365,6)</f>
        <v>5.4794000000000002E-2</v>
      </c>
    </row>
    <row r="29" spans="1:11" x14ac:dyDescent="0.2">
      <c r="A29" s="17" t="s">
        <v>72</v>
      </c>
      <c r="B29" s="18" t="s">
        <v>73</v>
      </c>
      <c r="C29" s="18">
        <v>20</v>
      </c>
      <c r="D29" s="18">
        <v>30</v>
      </c>
      <c r="E29" s="19">
        <f>'2024 Puglia'!C3</f>
        <v>0.92157500000000003</v>
      </c>
      <c r="F29" s="18">
        <v>1</v>
      </c>
      <c r="G29" s="27">
        <f>(D29-C29)/F29</f>
        <v>10</v>
      </c>
      <c r="H29" s="27">
        <f t="shared" ref="H29:H31" si="4">TRUNC(G29/365,6)</f>
        <v>2.7397000000000001E-2</v>
      </c>
    </row>
    <row r="30" spans="1:11" x14ac:dyDescent="0.2">
      <c r="A30" s="17" t="s">
        <v>74</v>
      </c>
      <c r="B30" s="18" t="s">
        <v>75</v>
      </c>
      <c r="C30" s="18">
        <v>30</v>
      </c>
      <c r="D30" s="18">
        <v>40</v>
      </c>
      <c r="E30" s="19">
        <f>'2024 Puglia'!C4</f>
        <v>1.608152</v>
      </c>
      <c r="F30" s="18">
        <v>1</v>
      </c>
      <c r="G30" s="27">
        <f>(D30-C30)/F30</f>
        <v>10</v>
      </c>
      <c r="H30" s="27">
        <f t="shared" si="4"/>
        <v>2.7397000000000001E-2</v>
      </c>
    </row>
    <row r="31" spans="1:11" x14ac:dyDescent="0.2">
      <c r="A31" s="17" t="s">
        <v>76</v>
      </c>
      <c r="B31" s="18" t="s">
        <v>77</v>
      </c>
      <c r="C31" s="18">
        <v>40</v>
      </c>
      <c r="D31" s="18">
        <v>70</v>
      </c>
      <c r="E31" s="19">
        <f>'2024 Puglia'!C5</f>
        <v>2.2693159999999999</v>
      </c>
      <c r="F31" s="18">
        <v>1</v>
      </c>
      <c r="G31" s="27">
        <f>(D31-C31)/F31</f>
        <v>30</v>
      </c>
      <c r="H31" s="27">
        <f t="shared" si="4"/>
        <v>8.2191E-2</v>
      </c>
    </row>
    <row r="32" spans="1:11" x14ac:dyDescent="0.2">
      <c r="A32" s="17" t="s">
        <v>78</v>
      </c>
      <c r="B32" s="18" t="s">
        <v>79</v>
      </c>
      <c r="C32" s="18">
        <v>70</v>
      </c>
      <c r="D32" s="18"/>
      <c r="E32" s="19">
        <f>'2024 Puglia'!C6</f>
        <v>2.9860739999999999</v>
      </c>
      <c r="F32" s="18">
        <v>1</v>
      </c>
      <c r="G32" s="18"/>
      <c r="H32" s="18"/>
    </row>
    <row r="34" spans="1:4" x14ac:dyDescent="0.2">
      <c r="A34" s="2" t="s">
        <v>80</v>
      </c>
    </row>
    <row r="35" spans="1:4" ht="20.399999999999999" x14ac:dyDescent="0.2">
      <c r="A35" s="15" t="s">
        <v>81</v>
      </c>
      <c r="B35" s="137">
        <v>0.20957600000000001</v>
      </c>
      <c r="C35" s="15" t="s">
        <v>82</v>
      </c>
    </row>
    <row r="37" spans="1:4" x14ac:dyDescent="0.2">
      <c r="A37" s="2" t="s">
        <v>83</v>
      </c>
    </row>
    <row r="38" spans="1:4" ht="20.399999999999999" x14ac:dyDescent="0.2">
      <c r="A38" s="15" t="s">
        <v>81</v>
      </c>
      <c r="B38" s="137">
        <v>0.60498799999999997</v>
      </c>
      <c r="C38" s="15" t="s">
        <v>82</v>
      </c>
    </row>
    <row r="40" spans="1:4" x14ac:dyDescent="0.2">
      <c r="A40" s="8" t="s">
        <v>84</v>
      </c>
      <c r="B40" s="8" t="s">
        <v>85</v>
      </c>
      <c r="C40" s="8" t="s">
        <v>86</v>
      </c>
    </row>
    <row r="41" spans="1:4" x14ac:dyDescent="0.2">
      <c r="A41" s="8" t="s">
        <v>87</v>
      </c>
      <c r="B41" s="8">
        <v>6.0000000000000001E-3</v>
      </c>
      <c r="C41" s="8" t="s">
        <v>88</v>
      </c>
    </row>
    <row r="42" spans="1:4" x14ac:dyDescent="0.2">
      <c r="A42" s="8" t="s">
        <v>89</v>
      </c>
      <c r="B42" s="8">
        <v>8.9999999999999993E-3</v>
      </c>
      <c r="C42" s="8" t="s">
        <v>88</v>
      </c>
    </row>
    <row r="43" spans="1:4" x14ac:dyDescent="0.2">
      <c r="A43" s="8" t="s">
        <v>90</v>
      </c>
      <c r="B43" s="8">
        <v>1.7899999999999999E-2</v>
      </c>
      <c r="C43" s="8" t="s">
        <v>88</v>
      </c>
      <c r="D43" s="8">
        <v>1.7899999999999999E-2</v>
      </c>
    </row>
    <row r="44" spans="1:4" x14ac:dyDescent="0.2">
      <c r="A44" s="8" t="s">
        <v>91</v>
      </c>
      <c r="B44" s="8">
        <v>0</v>
      </c>
      <c r="C44" s="8" t="s">
        <v>88</v>
      </c>
      <c r="D44" s="2" t="s">
        <v>269</v>
      </c>
    </row>
    <row r="46" spans="1:4" x14ac:dyDescent="0.2">
      <c r="A46" s="2" t="s">
        <v>92</v>
      </c>
      <c r="B46" s="2" t="s">
        <v>93</v>
      </c>
    </row>
    <row r="47" spans="1:4" ht="20.399999999999999" x14ac:dyDescent="0.2">
      <c r="A47" s="15" t="s">
        <v>81</v>
      </c>
      <c r="B47" s="15">
        <v>14.01</v>
      </c>
      <c r="C47" s="15"/>
    </row>
    <row r="49" spans="1:3" x14ac:dyDescent="0.2">
      <c r="A49" s="2" t="s">
        <v>94</v>
      </c>
      <c r="B49" s="2" t="s">
        <v>93</v>
      </c>
    </row>
    <row r="50" spans="1:3" ht="20.399999999999999" x14ac:dyDescent="0.2">
      <c r="A50" s="15" t="s">
        <v>81</v>
      </c>
      <c r="B50" s="15">
        <v>4.87</v>
      </c>
      <c r="C50" s="15"/>
    </row>
    <row r="52" spans="1:3" x14ac:dyDescent="0.2">
      <c r="A52" s="2" t="s">
        <v>95</v>
      </c>
      <c r="B52" s="2" t="s">
        <v>93</v>
      </c>
    </row>
    <row r="53" spans="1:3" x14ac:dyDescent="0.2">
      <c r="A53" s="15" t="s">
        <v>64</v>
      </c>
      <c r="B53" s="15">
        <v>25.73</v>
      </c>
      <c r="C53" s="15"/>
    </row>
  </sheetData>
  <mergeCells count="1">
    <mergeCell ref="A1:J1"/>
  </mergeCells>
  <pageMargins left="0.7" right="0.7" top="0.75" bottom="0.75" header="0.3" footer="0.3"/>
  <pageSetup paperSize="9" orientation="portrait" horizontalDpi="4294967293" verticalDpi="3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Q126"/>
  <sheetViews>
    <sheetView tabSelected="1" zoomScale="82" zoomScaleNormal="82" zoomScalePageLayoutView="65" workbookViewId="0">
      <selection activeCell="B29" sqref="B29"/>
    </sheetView>
  </sheetViews>
  <sheetFormatPr defaultColWidth="8.88671875" defaultRowHeight="14.4" x14ac:dyDescent="0.3"/>
  <cols>
    <col min="1" max="1" width="25.44140625" style="32" customWidth="1"/>
    <col min="2" max="2" width="13.33203125" style="32" customWidth="1"/>
    <col min="3" max="3" width="11.33203125" style="32" customWidth="1"/>
    <col min="4" max="4" width="12.44140625" style="32" hidden="1" customWidth="1"/>
    <col min="5" max="5" width="16.33203125" style="32" hidden="1" customWidth="1"/>
    <col min="6" max="6" width="13.6640625" style="32" customWidth="1"/>
    <col min="7" max="8" width="10" style="33" hidden="1" customWidth="1"/>
    <col min="9" max="9" width="14.33203125" style="33" hidden="1" customWidth="1"/>
    <col min="10" max="10" width="10" style="33" hidden="1" customWidth="1"/>
    <col min="11" max="12" width="12.33203125" style="33" hidden="1" customWidth="1"/>
    <col min="13" max="24" width="8.88671875" style="32" hidden="1" customWidth="1"/>
    <col min="25" max="30" width="11" style="32" hidden="1" customWidth="1"/>
    <col min="31" max="34" width="11.33203125" style="32" hidden="1" customWidth="1"/>
    <col min="35" max="42" width="12.33203125" style="32" hidden="1" customWidth="1"/>
    <col min="43" max="43" width="11.6640625" style="32" customWidth="1"/>
    <col min="44" max="44" width="12.33203125" style="32" bestFit="1" customWidth="1"/>
    <col min="45" max="45" width="12.44140625" style="32" customWidth="1"/>
    <col min="46" max="46" width="15.109375" style="32" bestFit="1" customWidth="1"/>
    <col min="47" max="48" width="12.33203125" style="32" customWidth="1"/>
    <col min="49" max="49" width="16.88671875" style="32" hidden="1" customWidth="1"/>
    <col min="50" max="50" width="16.109375" style="32" customWidth="1"/>
    <col min="51" max="51" width="14" style="32" hidden="1" customWidth="1"/>
    <col min="52" max="52" width="14" style="32" customWidth="1"/>
    <col min="53" max="53" width="14.44140625" style="32" hidden="1" customWidth="1"/>
    <col min="54" max="54" width="14.44140625" style="32" customWidth="1"/>
    <col min="55" max="59" width="14.33203125" style="32" hidden="1" customWidth="1"/>
    <col min="60" max="60" width="14.33203125" style="32" customWidth="1"/>
    <col min="61" max="65" width="12.5546875" style="32" hidden="1" customWidth="1"/>
    <col min="66" max="66" width="12.5546875" style="32" customWidth="1"/>
    <col min="67" max="67" width="16" style="32" customWidth="1"/>
    <col min="68" max="68" width="2.5546875" style="32" customWidth="1"/>
    <col min="69" max="69" width="14.88671875" style="32" customWidth="1"/>
    <col min="70" max="70" width="3.6640625" style="32" customWidth="1"/>
    <col min="71" max="72" width="11.44140625" style="32" customWidth="1"/>
    <col min="73" max="74" width="10.33203125" style="32" customWidth="1"/>
    <col min="75" max="75" width="8.88671875" style="32" customWidth="1"/>
    <col min="76" max="16384" width="8.88671875" style="32"/>
  </cols>
  <sheetData>
    <row r="1" spans="1:68" ht="15" thickBot="1" x14ac:dyDescent="0.35"/>
    <row r="2" spans="1:68" s="35" customFormat="1" ht="15" thickTop="1" x14ac:dyDescent="0.3">
      <c r="A2" s="34"/>
      <c r="B2" s="34"/>
      <c r="G2" s="34"/>
      <c r="H2" s="34"/>
      <c r="I2" s="34"/>
      <c r="J2" s="34"/>
      <c r="K2" s="34"/>
      <c r="L2" s="34"/>
      <c r="AR2" s="145" t="s">
        <v>214</v>
      </c>
      <c r="AS2" s="146"/>
      <c r="AT2" s="146"/>
      <c r="AU2" s="146"/>
      <c r="AV2" s="146"/>
      <c r="AW2" s="146"/>
      <c r="AX2" s="146"/>
      <c r="AY2" s="146"/>
      <c r="AZ2" s="146"/>
      <c r="BA2" s="146"/>
      <c r="BB2" s="146"/>
      <c r="BC2" s="146"/>
      <c r="BD2" s="146"/>
      <c r="BE2" s="146"/>
      <c r="BF2" s="146"/>
      <c r="BG2" s="146"/>
      <c r="BH2" s="146"/>
      <c r="BI2" s="146"/>
      <c r="BJ2" s="146"/>
      <c r="BK2" s="146"/>
      <c r="BL2" s="146"/>
      <c r="BM2" s="146"/>
      <c r="BN2" s="146"/>
      <c r="BO2" s="147"/>
    </row>
    <row r="3" spans="1:68" s="35" customFormat="1" x14ac:dyDescent="0.3">
      <c r="A3" s="34"/>
      <c r="B3" s="34"/>
      <c r="G3" s="34"/>
      <c r="H3" s="34"/>
      <c r="I3" s="34"/>
      <c r="J3" s="34"/>
      <c r="K3" s="34"/>
      <c r="L3" s="34"/>
      <c r="AL3" s="61"/>
      <c r="AM3" s="61"/>
      <c r="AR3" s="148"/>
      <c r="AS3" s="149"/>
      <c r="AT3" s="149"/>
      <c r="AU3" s="149"/>
      <c r="AV3" s="149"/>
      <c r="AW3" s="149"/>
      <c r="AX3" s="149"/>
      <c r="AY3" s="149"/>
      <c r="AZ3" s="149"/>
      <c r="BA3" s="149"/>
      <c r="BB3" s="149"/>
      <c r="BC3" s="149"/>
      <c r="BD3" s="149"/>
      <c r="BE3" s="149"/>
      <c r="BF3" s="149"/>
      <c r="BG3" s="149"/>
      <c r="BH3" s="149"/>
      <c r="BI3" s="149"/>
      <c r="BJ3" s="149"/>
      <c r="BK3" s="149"/>
      <c r="BL3" s="149"/>
      <c r="BM3" s="149"/>
      <c r="BN3" s="149"/>
      <c r="BO3" s="150"/>
    </row>
    <row r="4" spans="1:68" s="35" customFormat="1" ht="15" thickBot="1" x14ac:dyDescent="0.35">
      <c r="A4" s="34"/>
      <c r="B4" s="34"/>
      <c r="G4" s="34"/>
      <c r="H4" s="34"/>
      <c r="I4" s="34"/>
      <c r="J4" s="34"/>
      <c r="K4" s="34"/>
      <c r="L4" s="34"/>
      <c r="AL4" s="61"/>
      <c r="AM4" s="61"/>
      <c r="AR4" s="151"/>
      <c r="AS4" s="152"/>
      <c r="AT4" s="152"/>
      <c r="AU4" s="152"/>
      <c r="AV4" s="152"/>
      <c r="AW4" s="152"/>
      <c r="AX4" s="152"/>
      <c r="AY4" s="152"/>
      <c r="AZ4" s="152"/>
      <c r="BA4" s="152"/>
      <c r="BB4" s="152"/>
      <c r="BC4" s="152"/>
      <c r="BD4" s="152"/>
      <c r="BE4" s="152"/>
      <c r="BF4" s="152"/>
      <c r="BG4" s="152"/>
      <c r="BH4" s="152"/>
      <c r="BI4" s="152"/>
      <c r="BJ4" s="152"/>
      <c r="BK4" s="152"/>
      <c r="BL4" s="152"/>
      <c r="BM4" s="152"/>
      <c r="BN4" s="152"/>
      <c r="BO4" s="153"/>
    </row>
    <row r="5" spans="1:68" ht="15.6" thickTop="1" thickBot="1" x14ac:dyDescent="0.35">
      <c r="A5" s="36"/>
      <c r="B5" s="37"/>
      <c r="AK5" s="61"/>
      <c r="AL5" s="61"/>
      <c r="AM5" s="61"/>
    </row>
    <row r="6" spans="1:68" ht="14.4" customHeight="1" x14ac:dyDescent="0.3">
      <c r="A6" s="36"/>
      <c r="B6" s="37"/>
      <c r="AK6" s="61"/>
      <c r="AL6" s="61"/>
      <c r="AM6" s="61"/>
      <c r="AR6" s="156" t="s">
        <v>215</v>
      </c>
      <c r="AS6" s="157"/>
      <c r="AT6" s="157"/>
      <c r="AU6" s="157"/>
      <c r="AV6" s="157"/>
      <c r="AW6" s="157"/>
      <c r="AX6" s="157"/>
      <c r="AY6" s="157"/>
      <c r="AZ6" s="157"/>
      <c r="BA6" s="157"/>
      <c r="BB6" s="157"/>
      <c r="BC6" s="157"/>
      <c r="BD6" s="157"/>
      <c r="BE6" s="157"/>
      <c r="BF6" s="157"/>
      <c r="BG6" s="157"/>
      <c r="BH6" s="157"/>
      <c r="BI6" s="157"/>
      <c r="BJ6" s="157"/>
      <c r="BK6" s="157"/>
      <c r="BL6" s="157"/>
      <c r="BM6" s="157"/>
      <c r="BN6" s="157"/>
      <c r="BO6" s="158"/>
    </row>
    <row r="7" spans="1:68" x14ac:dyDescent="0.3">
      <c r="A7" s="38" t="s">
        <v>33</v>
      </c>
      <c r="B7" s="36"/>
      <c r="AK7" s="61"/>
      <c r="AL7" s="61"/>
      <c r="AM7" s="61"/>
      <c r="AR7" s="159"/>
      <c r="AS7" s="160"/>
      <c r="AT7" s="160"/>
      <c r="AU7" s="160"/>
      <c r="AV7" s="160"/>
      <c r="AW7" s="160"/>
      <c r="AX7" s="160"/>
      <c r="AY7" s="160"/>
      <c r="AZ7" s="160"/>
      <c r="BA7" s="160"/>
      <c r="BB7" s="160"/>
      <c r="BC7" s="160"/>
      <c r="BD7" s="160"/>
      <c r="BE7" s="160"/>
      <c r="BF7" s="160"/>
      <c r="BG7" s="160"/>
      <c r="BH7" s="160"/>
      <c r="BI7" s="160"/>
      <c r="BJ7" s="160"/>
      <c r="BK7" s="160"/>
      <c r="BL7" s="160"/>
      <c r="BM7" s="160"/>
      <c r="BN7" s="160"/>
      <c r="BO7" s="161"/>
    </row>
    <row r="8" spans="1:68" ht="15" customHeight="1" x14ac:dyDescent="0.3">
      <c r="A8" s="38"/>
      <c r="B8" s="36"/>
      <c r="AR8" s="159"/>
      <c r="AS8" s="160"/>
      <c r="AT8" s="160"/>
      <c r="AU8" s="160"/>
      <c r="AV8" s="160"/>
      <c r="AW8" s="160"/>
      <c r="AX8" s="160"/>
      <c r="AY8" s="160"/>
      <c r="AZ8" s="160"/>
      <c r="BA8" s="160"/>
      <c r="BB8" s="160"/>
      <c r="BC8" s="160"/>
      <c r="BD8" s="160"/>
      <c r="BE8" s="160"/>
      <c r="BF8" s="160"/>
      <c r="BG8" s="160"/>
      <c r="BH8" s="160"/>
      <c r="BI8" s="160"/>
      <c r="BJ8" s="160"/>
      <c r="BK8" s="160"/>
      <c r="BL8" s="160"/>
      <c r="BM8" s="160"/>
      <c r="BN8" s="160"/>
      <c r="BO8" s="161"/>
    </row>
    <row r="9" spans="1:68" ht="18" x14ac:dyDescent="0.35">
      <c r="A9" s="39" t="s">
        <v>123</v>
      </c>
      <c r="C9" s="40"/>
      <c r="F9" s="42"/>
      <c r="G9" s="41"/>
      <c r="H9" s="41"/>
      <c r="I9" s="41"/>
      <c r="J9" s="41"/>
      <c r="K9" s="41"/>
      <c r="L9" s="41"/>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159"/>
      <c r="AS9" s="160"/>
      <c r="AT9" s="160"/>
      <c r="AU9" s="160"/>
      <c r="AV9" s="160"/>
      <c r="AW9" s="160"/>
      <c r="AX9" s="160"/>
      <c r="AY9" s="160"/>
      <c r="AZ9" s="160"/>
      <c r="BA9" s="160"/>
      <c r="BB9" s="160"/>
      <c r="BC9" s="160"/>
      <c r="BD9" s="160"/>
      <c r="BE9" s="160"/>
      <c r="BF9" s="160"/>
      <c r="BG9" s="160"/>
      <c r="BH9" s="160"/>
      <c r="BI9" s="160"/>
      <c r="BJ9" s="160"/>
      <c r="BK9" s="160"/>
      <c r="BL9" s="160"/>
      <c r="BM9" s="160"/>
      <c r="BN9" s="160"/>
      <c r="BO9" s="161"/>
      <c r="BP9" s="42"/>
    </row>
    <row r="10" spans="1:68" ht="19.2" customHeight="1" x14ac:dyDescent="0.3">
      <c r="A10" s="82" t="s">
        <v>163</v>
      </c>
      <c r="B10" s="83">
        <v>0</v>
      </c>
      <c r="C10" s="84"/>
      <c r="D10" s="84"/>
      <c r="E10" s="84"/>
      <c r="F10" s="84"/>
      <c r="G10" s="32"/>
      <c r="H10" s="43"/>
      <c r="I10" s="43"/>
      <c r="J10" s="43"/>
      <c r="K10" s="43"/>
      <c r="L10" s="43"/>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159"/>
      <c r="AS10" s="160"/>
      <c r="AT10" s="160"/>
      <c r="AU10" s="160"/>
      <c r="AV10" s="160"/>
      <c r="AW10" s="160"/>
      <c r="AX10" s="160"/>
      <c r="AY10" s="160"/>
      <c r="AZ10" s="160"/>
      <c r="BA10" s="160"/>
      <c r="BB10" s="160"/>
      <c r="BC10" s="160"/>
      <c r="BD10" s="160"/>
      <c r="BE10" s="160"/>
      <c r="BF10" s="160"/>
      <c r="BG10" s="160"/>
      <c r="BH10" s="160"/>
      <c r="BI10" s="160"/>
      <c r="BJ10" s="160"/>
      <c r="BK10" s="160"/>
      <c r="BL10" s="160"/>
      <c r="BM10" s="160"/>
      <c r="BN10" s="160"/>
      <c r="BO10" s="161"/>
      <c r="BP10" s="42"/>
    </row>
    <row r="11" spans="1:68" ht="19.2" customHeight="1" x14ac:dyDescent="0.3">
      <c r="A11" s="85"/>
      <c r="B11" s="85"/>
      <c r="C11" s="85"/>
      <c r="D11" s="85"/>
      <c r="E11" s="85"/>
      <c r="F11" s="85"/>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P11" s="54"/>
      <c r="AQ11" s="42"/>
      <c r="AR11" s="159"/>
      <c r="AS11" s="160"/>
      <c r="AT11" s="160"/>
      <c r="AU11" s="160"/>
      <c r="AV11" s="160"/>
      <c r="AW11" s="160"/>
      <c r="AX11" s="160"/>
      <c r="AY11" s="160"/>
      <c r="AZ11" s="160"/>
      <c r="BA11" s="160"/>
      <c r="BB11" s="160"/>
      <c r="BC11" s="160"/>
      <c r="BD11" s="160"/>
      <c r="BE11" s="160"/>
      <c r="BF11" s="160"/>
      <c r="BG11" s="160"/>
      <c r="BH11" s="160"/>
      <c r="BI11" s="160"/>
      <c r="BJ11" s="160"/>
      <c r="BK11" s="160"/>
      <c r="BL11" s="160"/>
      <c r="BM11" s="160"/>
      <c r="BN11" s="160"/>
      <c r="BO11" s="161"/>
      <c r="BP11" s="42"/>
    </row>
    <row r="12" spans="1:68" ht="19.2" customHeight="1" x14ac:dyDescent="0.3">
      <c r="A12" s="86" t="s">
        <v>122</v>
      </c>
      <c r="B12" s="87" t="s">
        <v>121</v>
      </c>
      <c r="C12" s="88" t="s">
        <v>120</v>
      </c>
      <c r="E12" s="90"/>
      <c r="F12" s="89" t="s">
        <v>125</v>
      </c>
      <c r="I12" s="54"/>
      <c r="K12" s="54"/>
      <c r="L12" s="54"/>
      <c r="M12" s="54"/>
      <c r="N12" s="54"/>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159"/>
      <c r="AS12" s="160"/>
      <c r="AT12" s="160"/>
      <c r="AU12" s="160"/>
      <c r="AV12" s="160"/>
      <c r="AW12" s="160"/>
      <c r="AX12" s="160"/>
      <c r="AY12" s="160"/>
      <c r="AZ12" s="160"/>
      <c r="BA12" s="160"/>
      <c r="BB12" s="160"/>
      <c r="BC12" s="160"/>
      <c r="BD12" s="160"/>
      <c r="BE12" s="160"/>
      <c r="BF12" s="160"/>
      <c r="BG12" s="160"/>
      <c r="BH12" s="160"/>
      <c r="BI12" s="160"/>
      <c r="BJ12" s="160"/>
      <c r="BK12" s="160"/>
      <c r="BL12" s="160"/>
      <c r="BM12" s="160"/>
      <c r="BN12" s="160"/>
      <c r="BO12" s="161"/>
      <c r="BP12" s="42"/>
    </row>
    <row r="13" spans="1:68" ht="28.2" hidden="1" customHeight="1" x14ac:dyDescent="0.3">
      <c r="A13" s="107" t="s">
        <v>158</v>
      </c>
      <c r="B13" s="111">
        <v>44197</v>
      </c>
      <c r="C13" s="111">
        <v>44197</v>
      </c>
      <c r="E13" s="90"/>
      <c r="F13" s="98">
        <f>C13-B13+1</f>
        <v>1</v>
      </c>
      <c r="I13" s="54"/>
      <c r="K13" s="54"/>
      <c r="L13" s="54"/>
      <c r="M13" s="54"/>
      <c r="N13" s="54"/>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159"/>
      <c r="AS13" s="160"/>
      <c r="AT13" s="160"/>
      <c r="AU13" s="160"/>
      <c r="AV13" s="160"/>
      <c r="AW13" s="160"/>
      <c r="AX13" s="160"/>
      <c r="AY13" s="160"/>
      <c r="AZ13" s="160"/>
      <c r="BA13" s="160"/>
      <c r="BB13" s="160"/>
      <c r="BC13" s="160"/>
      <c r="BD13" s="160"/>
      <c r="BE13" s="160"/>
      <c r="BF13" s="160"/>
      <c r="BG13" s="160"/>
      <c r="BH13" s="160"/>
      <c r="BI13" s="160"/>
      <c r="BJ13" s="160"/>
      <c r="BK13" s="160"/>
      <c r="BL13" s="160"/>
      <c r="BM13" s="160"/>
      <c r="BN13" s="160"/>
      <c r="BO13" s="161"/>
      <c r="BP13" s="42"/>
    </row>
    <row r="14" spans="1:68" ht="28.95" customHeight="1" x14ac:dyDescent="0.3">
      <c r="A14" s="108" t="s">
        <v>216</v>
      </c>
      <c r="B14" s="109">
        <v>45292</v>
      </c>
      <c r="C14" s="110">
        <v>45292</v>
      </c>
      <c r="E14" s="91"/>
      <c r="F14" s="114">
        <f>C14-B14+1</f>
        <v>1</v>
      </c>
      <c r="I14" s="54"/>
      <c r="K14" s="54"/>
      <c r="L14" s="54"/>
      <c r="M14" s="54"/>
      <c r="N14" s="54"/>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159"/>
      <c r="AS14" s="160"/>
      <c r="AT14" s="160"/>
      <c r="AU14" s="160"/>
      <c r="AV14" s="160"/>
      <c r="AW14" s="160"/>
      <c r="AX14" s="160"/>
      <c r="AY14" s="160"/>
      <c r="AZ14" s="160"/>
      <c r="BA14" s="160"/>
      <c r="BB14" s="160"/>
      <c r="BC14" s="160"/>
      <c r="BD14" s="160"/>
      <c r="BE14" s="160"/>
      <c r="BF14" s="160"/>
      <c r="BG14" s="160"/>
      <c r="BH14" s="160"/>
      <c r="BI14" s="160"/>
      <c r="BJ14" s="160"/>
      <c r="BK14" s="160"/>
      <c r="BL14" s="160"/>
      <c r="BM14" s="160"/>
      <c r="BN14" s="160"/>
      <c r="BO14" s="161"/>
      <c r="BP14" s="42"/>
    </row>
    <row r="15" spans="1:68" ht="19.2" customHeight="1" x14ac:dyDescent="0.3">
      <c r="A15" s="97" t="s">
        <v>129</v>
      </c>
      <c r="B15" s="97"/>
      <c r="C15" s="97"/>
      <c r="E15" s="92"/>
      <c r="F15" s="115">
        <f>F14</f>
        <v>1</v>
      </c>
      <c r="G15" s="32"/>
      <c r="H15" s="32"/>
      <c r="I15" s="32"/>
      <c r="J15" s="32"/>
      <c r="K15" s="54"/>
      <c r="L15" s="54"/>
      <c r="M15" s="54"/>
      <c r="N15" s="54"/>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159"/>
      <c r="AS15" s="160"/>
      <c r="AT15" s="160"/>
      <c r="AU15" s="160"/>
      <c r="AV15" s="160"/>
      <c r="AW15" s="160"/>
      <c r="AX15" s="160"/>
      <c r="AY15" s="160"/>
      <c r="AZ15" s="160"/>
      <c r="BA15" s="160"/>
      <c r="BB15" s="160"/>
      <c r="BC15" s="160"/>
      <c r="BD15" s="160"/>
      <c r="BE15" s="160"/>
      <c r="BF15" s="160"/>
      <c r="BG15" s="160"/>
      <c r="BH15" s="160"/>
      <c r="BI15" s="160"/>
      <c r="BJ15" s="160"/>
      <c r="BK15" s="160"/>
      <c r="BL15" s="160"/>
      <c r="BM15" s="160"/>
      <c r="BN15" s="160"/>
      <c r="BO15" s="161"/>
      <c r="BP15" s="42"/>
    </row>
    <row r="16" spans="1:68" ht="19.2" customHeight="1" x14ac:dyDescent="0.3">
      <c r="A16" s="93"/>
      <c r="B16" s="93"/>
      <c r="C16" s="93"/>
      <c r="D16" s="93"/>
      <c r="E16" s="93"/>
      <c r="F16" s="84"/>
      <c r="G16" s="43"/>
      <c r="H16" s="43"/>
      <c r="I16" s="43"/>
      <c r="J16" s="43"/>
      <c r="K16" s="43"/>
      <c r="L16" s="43"/>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159"/>
      <c r="AS16" s="160"/>
      <c r="AT16" s="160"/>
      <c r="AU16" s="160"/>
      <c r="AV16" s="160"/>
      <c r="AW16" s="160"/>
      <c r="AX16" s="160"/>
      <c r="AY16" s="160"/>
      <c r="AZ16" s="160"/>
      <c r="BA16" s="160"/>
      <c r="BB16" s="160"/>
      <c r="BC16" s="160"/>
      <c r="BD16" s="160"/>
      <c r="BE16" s="160"/>
      <c r="BF16" s="160"/>
      <c r="BG16" s="160"/>
      <c r="BH16" s="160"/>
      <c r="BI16" s="160"/>
      <c r="BJ16" s="160"/>
      <c r="BK16" s="160"/>
      <c r="BL16" s="160"/>
      <c r="BM16" s="160"/>
      <c r="BN16" s="160"/>
      <c r="BO16" s="161"/>
      <c r="BP16" s="42"/>
    </row>
    <row r="17" spans="1:69" ht="19.2" customHeight="1" x14ac:dyDescent="0.3">
      <c r="A17" s="94" t="s">
        <v>118</v>
      </c>
      <c r="B17" s="95"/>
      <c r="C17" s="96" t="s">
        <v>159</v>
      </c>
      <c r="D17" s="93"/>
      <c r="E17" s="93"/>
      <c r="F17" s="84"/>
      <c r="G17" s="43"/>
      <c r="H17" s="43"/>
      <c r="I17" s="43"/>
      <c r="J17" s="43"/>
      <c r="K17" s="43"/>
      <c r="L17" s="43"/>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159"/>
      <c r="AS17" s="160"/>
      <c r="AT17" s="160"/>
      <c r="AU17" s="160"/>
      <c r="AV17" s="160"/>
      <c r="AW17" s="160"/>
      <c r="AX17" s="160"/>
      <c r="AY17" s="160"/>
      <c r="AZ17" s="160"/>
      <c r="BA17" s="160"/>
      <c r="BB17" s="160"/>
      <c r="BC17" s="160"/>
      <c r="BD17" s="160"/>
      <c r="BE17" s="160"/>
      <c r="BF17" s="160"/>
      <c r="BG17" s="160"/>
      <c r="BH17" s="160"/>
      <c r="BI17" s="160"/>
      <c r="BJ17" s="160"/>
      <c r="BK17" s="160"/>
      <c r="BL17" s="160"/>
      <c r="BM17" s="160"/>
      <c r="BN17" s="160"/>
      <c r="BO17" s="161"/>
      <c r="BP17" s="42"/>
    </row>
    <row r="18" spans="1:69" ht="19.2" customHeight="1" x14ac:dyDescent="0.3">
      <c r="A18" s="97" t="s">
        <v>119</v>
      </c>
      <c r="B18" s="95"/>
      <c r="C18" s="114">
        <f>SUM(C27:C126)</f>
        <v>0</v>
      </c>
      <c r="D18" s="93"/>
      <c r="E18" s="93"/>
      <c r="F18" s="99"/>
      <c r="G18" s="43"/>
      <c r="H18" s="43"/>
      <c r="I18" s="43"/>
      <c r="J18" s="43"/>
      <c r="K18" s="43"/>
      <c r="L18" s="43"/>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159"/>
      <c r="AS18" s="160"/>
      <c r="AT18" s="160"/>
      <c r="AU18" s="160"/>
      <c r="AV18" s="160"/>
      <c r="AW18" s="160"/>
      <c r="AX18" s="160"/>
      <c r="AY18" s="160"/>
      <c r="AZ18" s="160"/>
      <c r="BA18" s="160"/>
      <c r="BB18" s="160"/>
      <c r="BC18" s="160"/>
      <c r="BD18" s="160"/>
      <c r="BE18" s="160"/>
      <c r="BF18" s="160"/>
      <c r="BG18" s="160"/>
      <c r="BH18" s="160"/>
      <c r="BI18" s="160"/>
      <c r="BJ18" s="160"/>
      <c r="BK18" s="160"/>
      <c r="BL18" s="160"/>
      <c r="BM18" s="160"/>
      <c r="BN18" s="160"/>
      <c r="BO18" s="161"/>
      <c r="BP18" s="42"/>
    </row>
    <row r="19" spans="1:69" ht="19.2" customHeight="1" thickBot="1" x14ac:dyDescent="0.35">
      <c r="A19" s="97" t="s">
        <v>117</v>
      </c>
      <c r="B19" s="95"/>
      <c r="C19" s="114">
        <f>SUM(B27:B76)</f>
        <v>0</v>
      </c>
      <c r="D19" s="100"/>
      <c r="E19" s="100"/>
      <c r="F19" s="99"/>
      <c r="G19" s="43"/>
      <c r="H19" s="43"/>
      <c r="I19" s="43"/>
      <c r="J19" s="43"/>
      <c r="K19" s="43"/>
      <c r="L19" s="43"/>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0"/>
      <c r="AP19" s="40"/>
      <c r="AQ19" s="42"/>
      <c r="AR19" s="162"/>
      <c r="AS19" s="163"/>
      <c r="AT19" s="163"/>
      <c r="AU19" s="163"/>
      <c r="AV19" s="163"/>
      <c r="AW19" s="163"/>
      <c r="AX19" s="163"/>
      <c r="AY19" s="163"/>
      <c r="AZ19" s="163"/>
      <c r="BA19" s="163"/>
      <c r="BB19" s="163"/>
      <c r="BC19" s="163"/>
      <c r="BD19" s="163"/>
      <c r="BE19" s="163"/>
      <c r="BF19" s="163"/>
      <c r="BG19" s="163"/>
      <c r="BH19" s="163"/>
      <c r="BI19" s="163"/>
      <c r="BJ19" s="163"/>
      <c r="BK19" s="163"/>
      <c r="BL19" s="163"/>
      <c r="BM19" s="163"/>
      <c r="BN19" s="163"/>
      <c r="BO19" s="164"/>
      <c r="BP19" s="42"/>
    </row>
    <row r="20" spans="1:69" ht="15" thickBot="1" x14ac:dyDescent="0.35">
      <c r="A20" s="97" t="s">
        <v>162</v>
      </c>
      <c r="B20" s="97"/>
      <c r="C20" s="101">
        <v>100</v>
      </c>
      <c r="E20" s="103">
        <f>SUM(E27:E76)</f>
        <v>0</v>
      </c>
      <c r="F20" s="66"/>
      <c r="G20" s="44"/>
      <c r="H20" s="44"/>
      <c r="I20" s="44"/>
      <c r="J20" s="44"/>
      <c r="K20" s="43"/>
      <c r="L20" s="43"/>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row>
    <row r="21" spans="1:69" ht="15" customHeight="1" x14ac:dyDescent="0.3">
      <c r="A21" s="66"/>
      <c r="B21" s="42"/>
      <c r="C21" s="102" t="str">
        <f>IF(E21&lt;&gt;0, IF(E21&gt;0,"COMPILA le righe e completa l'inserimento in base al numero di moduli", "HAI COMPILATO TROPPE RIGHE in base al numero di moduli" ),"")</f>
        <v/>
      </c>
      <c r="E21" s="67">
        <f>IF(E20&gt;0,C20-E20,0)</f>
        <v>0</v>
      </c>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8"/>
      <c r="AL21" s="68"/>
      <c r="AM21" s="68"/>
      <c r="AN21" s="68"/>
      <c r="AO21" s="68"/>
      <c r="AP21" s="68"/>
      <c r="AQ21" s="68"/>
      <c r="AR21" s="42"/>
      <c r="AS21" s="42"/>
      <c r="AT21" s="42"/>
      <c r="AU21" s="42"/>
      <c r="AV21" s="42"/>
      <c r="AW21" s="42"/>
      <c r="AX21" s="165" t="s">
        <v>160</v>
      </c>
      <c r="AY21" s="166"/>
      <c r="AZ21" s="166"/>
      <c r="BA21" s="166"/>
      <c r="BB21" s="166"/>
      <c r="BC21" s="166"/>
      <c r="BD21" s="166"/>
      <c r="BE21" s="166"/>
      <c r="BF21" s="166"/>
      <c r="BG21" s="166"/>
      <c r="BH21" s="166"/>
      <c r="BI21" s="166"/>
      <c r="BJ21" s="166"/>
      <c r="BK21" s="166"/>
      <c r="BL21" s="166"/>
      <c r="BM21" s="166"/>
      <c r="BN21" s="166"/>
      <c r="BO21" s="167"/>
      <c r="BP21" s="42"/>
      <c r="BQ21" s="71"/>
    </row>
    <row r="22" spans="1:69" ht="15" thickBot="1" x14ac:dyDescent="0.35">
      <c r="C22" s="61"/>
      <c r="D22" s="61"/>
      <c r="E22" s="61"/>
      <c r="F22" s="61"/>
      <c r="G22" s="61"/>
      <c r="H22" s="61"/>
      <c r="I22" s="61"/>
      <c r="J22" s="61"/>
      <c r="K22" s="61"/>
      <c r="L22" s="61"/>
      <c r="M22" s="61"/>
      <c r="N22" s="61"/>
      <c r="O22" s="61"/>
      <c r="P22" s="61"/>
      <c r="Q22" s="61"/>
      <c r="R22" s="61"/>
      <c r="S22" s="61"/>
      <c r="T22" s="61"/>
      <c r="U22" s="61"/>
      <c r="V22" s="61"/>
      <c r="W22" s="61"/>
      <c r="X22" s="61"/>
      <c r="Y22" s="61"/>
      <c r="Z22" s="61"/>
      <c r="AA22" s="68"/>
      <c r="AB22" s="68"/>
      <c r="AC22" s="68"/>
      <c r="AD22" s="68"/>
      <c r="AE22" s="68"/>
      <c r="AF22" s="68"/>
      <c r="AG22" s="68"/>
      <c r="AH22" s="68"/>
      <c r="AI22" s="68"/>
      <c r="AJ22" s="68"/>
      <c r="AK22" s="68"/>
      <c r="AL22" s="68"/>
      <c r="AM22" s="68"/>
      <c r="AN22" s="68"/>
      <c r="AO22" s="68"/>
      <c r="AP22" s="68"/>
      <c r="AQ22" s="68"/>
      <c r="AR22" s="40"/>
      <c r="AS22" s="42"/>
      <c r="AT22" s="42"/>
      <c r="AU22" s="42"/>
      <c r="AV22" s="42"/>
      <c r="AX22" s="168"/>
      <c r="AY22" s="169"/>
      <c r="AZ22" s="169"/>
      <c r="BA22" s="169"/>
      <c r="BB22" s="169"/>
      <c r="BC22" s="169"/>
      <c r="BD22" s="169"/>
      <c r="BE22" s="169"/>
      <c r="BF22" s="169"/>
      <c r="BG22" s="169"/>
      <c r="BH22" s="169"/>
      <c r="BI22" s="169"/>
      <c r="BJ22" s="169"/>
      <c r="BK22" s="169"/>
      <c r="BL22" s="169"/>
      <c r="BM22" s="169"/>
      <c r="BN22" s="169"/>
      <c r="BO22" s="170"/>
      <c r="BP22" s="42"/>
      <c r="BQ22" s="71"/>
    </row>
    <row r="23" spans="1:69" ht="15" thickBot="1" x14ac:dyDescent="0.35">
      <c r="C23" s="61"/>
      <c r="D23" s="61"/>
      <c r="E23" s="61"/>
      <c r="F23" s="61"/>
      <c r="G23" s="61"/>
      <c r="H23" s="61"/>
      <c r="I23" s="61"/>
      <c r="J23" s="61"/>
      <c r="K23" s="61"/>
      <c r="L23" s="61"/>
      <c r="M23" s="61"/>
      <c r="N23" s="61"/>
      <c r="O23" s="61"/>
      <c r="P23" s="61"/>
      <c r="Q23" s="61"/>
      <c r="R23" s="61"/>
      <c r="S23" s="61"/>
      <c r="T23" s="61"/>
      <c r="U23" s="61"/>
      <c r="V23" s="61"/>
      <c r="W23" s="61"/>
      <c r="X23" s="61"/>
      <c r="Y23" s="61"/>
      <c r="Z23" s="61"/>
      <c r="AA23" s="68"/>
      <c r="AB23" s="68"/>
      <c r="AC23" s="68"/>
      <c r="AD23" s="68"/>
      <c r="AE23" s="68"/>
      <c r="AF23" s="68"/>
      <c r="AG23" s="68"/>
      <c r="AH23" s="68"/>
      <c r="AI23" s="68"/>
      <c r="AJ23" s="68"/>
      <c r="AK23" s="68"/>
      <c r="AL23" s="68"/>
      <c r="AM23" s="68"/>
      <c r="AN23" s="68"/>
      <c r="AO23" s="68"/>
      <c r="AP23" s="68"/>
      <c r="AQ23" s="68"/>
      <c r="AR23" s="40"/>
      <c r="AS23" s="42"/>
      <c r="AT23" s="42"/>
      <c r="AU23" s="42"/>
      <c r="AV23" s="42"/>
      <c r="AX23" s="42"/>
      <c r="AZ23" s="112"/>
      <c r="BA23" s="112"/>
      <c r="BB23" s="112"/>
      <c r="BC23" s="112"/>
      <c r="BD23" s="112"/>
      <c r="BE23" s="112"/>
      <c r="BF23" s="112"/>
      <c r="BG23" s="112"/>
      <c r="BH23" s="112"/>
      <c r="BI23" s="112"/>
      <c r="BJ23" s="112"/>
      <c r="BK23" s="112"/>
      <c r="BL23" s="112"/>
      <c r="BM23" s="112"/>
      <c r="BN23" s="113"/>
      <c r="BO23" s="113"/>
      <c r="BP23" s="42"/>
      <c r="BQ23" s="71"/>
    </row>
    <row r="24" spans="1:69" ht="18.600000000000001" thickBot="1" x14ac:dyDescent="0.4">
      <c r="A24" s="39" t="s">
        <v>150</v>
      </c>
      <c r="B24" s="42"/>
      <c r="C24" s="42"/>
      <c r="D24" s="42"/>
      <c r="E24" s="42"/>
      <c r="G24" s="42"/>
      <c r="H24" s="42"/>
      <c r="I24" s="42"/>
      <c r="J24" s="42"/>
      <c r="K24" s="42"/>
      <c r="L24" s="42"/>
      <c r="O24" s="61"/>
      <c r="P24" s="61"/>
      <c r="Q24" s="61"/>
      <c r="R24" s="61"/>
      <c r="S24" s="61"/>
      <c r="T24" s="61"/>
      <c r="U24" s="61"/>
      <c r="V24" s="42"/>
      <c r="W24" s="42"/>
      <c r="X24" s="42"/>
      <c r="Y24" s="42"/>
      <c r="Z24" s="42"/>
      <c r="AA24" s="42"/>
      <c r="AB24" s="42"/>
      <c r="AC24" s="42"/>
      <c r="AD24" s="42"/>
      <c r="AE24" s="42"/>
      <c r="AF24" s="42"/>
      <c r="AG24" s="42"/>
      <c r="AH24" s="42"/>
      <c r="AI24" s="42"/>
      <c r="AJ24" s="42"/>
      <c r="AK24" s="42"/>
      <c r="AL24" s="42"/>
      <c r="AM24" s="42"/>
      <c r="AN24" s="42"/>
      <c r="AO24" s="42"/>
      <c r="AP24" s="42"/>
      <c r="AQ24" s="42"/>
      <c r="AR24" s="40"/>
      <c r="AT24" s="42"/>
      <c r="AU24" s="42"/>
      <c r="AV24" s="42"/>
      <c r="AW24" s="79"/>
      <c r="AX24" s="80"/>
      <c r="AY24" s="79"/>
      <c r="AZ24" s="81"/>
      <c r="BA24" s="79"/>
      <c r="BB24" s="80"/>
      <c r="BC24" s="79"/>
      <c r="BD24" s="80"/>
      <c r="BE24" s="80"/>
      <c r="BF24" s="80"/>
      <c r="BG24" s="80"/>
      <c r="BH24" s="80"/>
      <c r="BI24" s="79"/>
      <c r="BJ24" s="42"/>
      <c r="BK24" s="42"/>
      <c r="BL24" s="42"/>
      <c r="BM24" s="42"/>
      <c r="BN24" s="154" t="s">
        <v>151</v>
      </c>
      <c r="BO24" s="155"/>
      <c r="BP24" s="42"/>
    </row>
    <row r="25" spans="1:69" x14ac:dyDescent="0.3">
      <c r="A25" s="143" t="s">
        <v>119</v>
      </c>
      <c r="B25" s="144">
        <f>SUM(B27:B76)</f>
        <v>0</v>
      </c>
      <c r="C25" s="116">
        <f>SUM(C27:C76)</f>
        <v>0</v>
      </c>
      <c r="D25" s="116">
        <f>SUM(D27:D76)</f>
        <v>0</v>
      </c>
      <c r="E25" s="104"/>
      <c r="F25" s="105"/>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c r="BC25" s="57"/>
      <c r="BD25" s="57"/>
      <c r="BE25" s="57"/>
      <c r="BF25" s="57"/>
      <c r="BG25" s="57"/>
      <c r="BH25" s="57"/>
      <c r="BI25" s="57"/>
      <c r="BJ25" s="57"/>
      <c r="BK25" s="57"/>
      <c r="BL25" s="57"/>
      <c r="BM25" s="73"/>
      <c r="BN25" s="123">
        <f>SUM(BN27:BN1000)</f>
        <v>0</v>
      </c>
      <c r="BO25" s="124">
        <f>SUM(BO27:BO1000)</f>
        <v>0</v>
      </c>
      <c r="BP25" s="42"/>
    </row>
    <row r="26" spans="1:69" s="53" customFormat="1" ht="72.599999999999994" thickBot="1" x14ac:dyDescent="0.35">
      <c r="A26" s="69" t="s">
        <v>152</v>
      </c>
      <c r="B26" s="70" t="s">
        <v>153</v>
      </c>
      <c r="C26" s="59" t="s">
        <v>217</v>
      </c>
      <c r="D26" s="58" t="s">
        <v>157</v>
      </c>
      <c r="E26" s="58"/>
      <c r="F26" s="70" t="s">
        <v>136</v>
      </c>
      <c r="G26" s="45" t="s">
        <v>62</v>
      </c>
      <c r="H26" s="45" t="s">
        <v>130</v>
      </c>
      <c r="I26" s="45" t="s">
        <v>126</v>
      </c>
      <c r="J26" s="45" t="s">
        <v>128</v>
      </c>
      <c r="K26" s="45" t="s">
        <v>127</v>
      </c>
      <c r="L26" s="45" t="s">
        <v>127</v>
      </c>
      <c r="M26" s="46" t="s">
        <v>48</v>
      </c>
      <c r="N26" s="46" t="s">
        <v>48</v>
      </c>
      <c r="O26" s="46" t="s">
        <v>49</v>
      </c>
      <c r="P26" s="46" t="s">
        <v>49</v>
      </c>
      <c r="Q26" s="46" t="s">
        <v>50</v>
      </c>
      <c r="R26" s="46" t="s">
        <v>50</v>
      </c>
      <c r="S26" s="47" t="s">
        <v>48</v>
      </c>
      <c r="T26" s="47" t="s">
        <v>48</v>
      </c>
      <c r="U26" s="47" t="s">
        <v>49</v>
      </c>
      <c r="V26" s="47" t="s">
        <v>49</v>
      </c>
      <c r="W26" s="47" t="s">
        <v>50</v>
      </c>
      <c r="X26" s="47" t="s">
        <v>50</v>
      </c>
      <c r="Y26" s="48" t="s">
        <v>48</v>
      </c>
      <c r="Z26" s="48" t="s">
        <v>48</v>
      </c>
      <c r="AA26" s="48" t="s">
        <v>49</v>
      </c>
      <c r="AB26" s="48" t="s">
        <v>49</v>
      </c>
      <c r="AC26" s="48" t="s">
        <v>50</v>
      </c>
      <c r="AD26" s="48" t="s">
        <v>50</v>
      </c>
      <c r="AE26" s="49" t="s">
        <v>48</v>
      </c>
      <c r="AF26" s="49" t="s">
        <v>48</v>
      </c>
      <c r="AG26" s="49" t="s">
        <v>49</v>
      </c>
      <c r="AH26" s="49" t="s">
        <v>49</v>
      </c>
      <c r="AI26" s="49" t="s">
        <v>50</v>
      </c>
      <c r="AJ26" s="49" t="s">
        <v>50</v>
      </c>
      <c r="AK26" s="50" t="s">
        <v>48</v>
      </c>
      <c r="AL26" s="50" t="s">
        <v>48</v>
      </c>
      <c r="AM26" s="50" t="s">
        <v>49</v>
      </c>
      <c r="AN26" s="50" t="s">
        <v>49</v>
      </c>
      <c r="AO26" s="50" t="s">
        <v>50</v>
      </c>
      <c r="AP26" s="50" t="s">
        <v>50</v>
      </c>
      <c r="AQ26" s="48" t="s">
        <v>144</v>
      </c>
      <c r="AR26" s="48" t="s">
        <v>145</v>
      </c>
      <c r="AS26" s="48" t="s">
        <v>154</v>
      </c>
      <c r="AT26" s="48" t="s">
        <v>155</v>
      </c>
      <c r="AU26" s="48" t="s">
        <v>156</v>
      </c>
      <c r="AV26" s="48" t="s">
        <v>143</v>
      </c>
      <c r="AW26" s="48" t="s">
        <v>124</v>
      </c>
      <c r="AX26" s="48" t="s">
        <v>146</v>
      </c>
      <c r="AY26" s="56" t="s">
        <v>96</v>
      </c>
      <c r="AZ26" s="56" t="s">
        <v>147</v>
      </c>
      <c r="BA26" s="56" t="s">
        <v>100</v>
      </c>
      <c r="BB26" s="72" t="s">
        <v>161</v>
      </c>
      <c r="BC26" s="74" t="s">
        <v>98</v>
      </c>
      <c r="BD26" s="75" t="s">
        <v>137</v>
      </c>
      <c r="BE26" s="75" t="s">
        <v>138</v>
      </c>
      <c r="BF26" s="75" t="s">
        <v>131</v>
      </c>
      <c r="BG26" s="75" t="s">
        <v>132</v>
      </c>
      <c r="BH26" s="74" t="s">
        <v>148</v>
      </c>
      <c r="BI26" s="74" t="s">
        <v>97</v>
      </c>
      <c r="BJ26" s="74" t="s">
        <v>139</v>
      </c>
      <c r="BK26" s="74" t="s">
        <v>140</v>
      </c>
      <c r="BL26" s="74" t="s">
        <v>141</v>
      </c>
      <c r="BM26" s="76" t="s">
        <v>142</v>
      </c>
      <c r="BN26" s="77" t="s">
        <v>149</v>
      </c>
      <c r="BO26" s="78" t="s">
        <v>99</v>
      </c>
      <c r="BP26" s="52"/>
    </row>
    <row r="27" spans="1:69" x14ac:dyDescent="0.3">
      <c r="A27" s="65" t="s">
        <v>134</v>
      </c>
      <c r="B27" s="51">
        <v>0</v>
      </c>
      <c r="C27" s="51">
        <v>0</v>
      </c>
      <c r="D27" s="51">
        <v>0</v>
      </c>
      <c r="E27" s="51">
        <f>IF(H27&lt;&gt;0,1,0)</f>
        <v>0</v>
      </c>
      <c r="F27" s="55" t="s">
        <v>8</v>
      </c>
      <c r="G27" s="62">
        <f>C27+D27</f>
        <v>0</v>
      </c>
      <c r="H27" s="62">
        <f>IF(B27&gt;0,G27+B27,G27)</f>
        <v>0</v>
      </c>
      <c r="I27" s="63">
        <f>IF(B27&lt;&gt;0,C27/B27,C27)</f>
        <v>0</v>
      </c>
      <c r="J27" s="63">
        <f>IF(B27&lt;&gt;0,D27/B27,D27)</f>
        <v>0</v>
      </c>
      <c r="K27" s="64">
        <f t="shared" ref="K27:K58" si="0">I27/$F$14</f>
        <v>0</v>
      </c>
      <c r="L27" s="64">
        <f t="shared" ref="L27:L58" si="1">J27/$F$13</f>
        <v>0</v>
      </c>
      <c r="M27" s="106">
        <f>IF(K27&lt;'MOTORE 2024'!$H$28,Ripartizione!K27,'MOTORE 2024'!$H$28)</f>
        <v>0</v>
      </c>
      <c r="N27" s="106">
        <f>IF(L27&lt;'Motore 2021'!$H$28,Ripartizione!L27,'Motore 2021'!$H$28)</f>
        <v>0</v>
      </c>
      <c r="O27" s="106">
        <f t="shared" ref="O27:O58" si="2">M27*$F$14</f>
        <v>0</v>
      </c>
      <c r="P27" s="106">
        <f t="shared" ref="P27:P58" si="3">N27*$F$13</f>
        <v>0</v>
      </c>
      <c r="Q27" s="106">
        <f>ROUND(O27*'MOTORE 2024'!$E$28,2)</f>
        <v>0</v>
      </c>
      <c r="R27" s="106">
        <f>ROUND(P27*'Motore 2021'!$E$28,2)</f>
        <v>0</v>
      </c>
      <c r="S27" s="106">
        <f>IF((K27-M27)&lt;'MOTORE 2024'!$H$29,(K27-M27),'MOTORE 2024'!$H$29)</f>
        <v>0</v>
      </c>
      <c r="T27" s="106">
        <f>IF((L27-N27)&lt;'Motore 2021'!$H$29,(L27-N27),'Motore 2021'!$H$29)</f>
        <v>0</v>
      </c>
      <c r="U27" s="106">
        <f t="shared" ref="U27:U58" si="4">S27*$F$14</f>
        <v>0</v>
      </c>
      <c r="V27" s="106">
        <f t="shared" ref="V27:V58" si="5">T27*$F$13</f>
        <v>0</v>
      </c>
      <c r="W27" s="106">
        <f>ROUND(U27*'MOTORE 2024'!$E$29,2)</f>
        <v>0</v>
      </c>
      <c r="X27" s="106">
        <f>ROUND(V27*'Motore 2021'!$E$29,2)</f>
        <v>0</v>
      </c>
      <c r="Y27" s="106">
        <f>IF(K27-M27-S27&lt;'MOTORE 2024'!$H$30,(Ripartizione!K27-Ripartizione!M27-Ripartizione!S27),'MOTORE 2024'!$H$30)</f>
        <v>0</v>
      </c>
      <c r="Z27" s="106">
        <f>IF(L27-N27-T27&lt;'Motore 2021'!$H$30,(Ripartizione!L27-Ripartizione!N27-Ripartizione!T27),'Motore 2021'!$H$30)</f>
        <v>0</v>
      </c>
      <c r="AA27" s="106">
        <f t="shared" ref="AA27:AA58" si="6">Y27*$F$14</f>
        <v>0</v>
      </c>
      <c r="AB27" s="106">
        <f t="shared" ref="AB27:AB58" si="7">Z27*$F$13</f>
        <v>0</v>
      </c>
      <c r="AC27" s="106">
        <f>ROUND(AA27*'MOTORE 2024'!$E$30,2)</f>
        <v>0</v>
      </c>
      <c r="AD27" s="106">
        <f>ROUND(AB27*'Motore 2021'!$E$30,2)</f>
        <v>0</v>
      </c>
      <c r="AE27" s="106">
        <f>IF((K27-M27-S27-Y27)&lt;'MOTORE 2024'!$H$31, (K27-M27-S27-Y27),'MOTORE 2024'!$H$31)</f>
        <v>0</v>
      </c>
      <c r="AF27" s="106">
        <f>IF((L27-N27-T27-Z27)&lt;'Motore 2021'!$H$31, (L27-N27-T27-Z27),'Motore 2021'!$H$31)</f>
        <v>0</v>
      </c>
      <c r="AG27" s="106">
        <f t="shared" ref="AG27:AG58" si="8">AE27*$F$14</f>
        <v>0</v>
      </c>
      <c r="AH27" s="106">
        <f t="shared" ref="AH27:AH58" si="9">AF27*$F$13</f>
        <v>0</v>
      </c>
      <c r="AI27" s="106">
        <f>ROUND(AG27*'MOTORE 2024'!$E$31,2)</f>
        <v>0</v>
      </c>
      <c r="AJ27" s="106">
        <f>ROUND(AH27*'Motore 2021'!$E$31,2)</f>
        <v>0</v>
      </c>
      <c r="AK27" s="106">
        <f>(K27-M27-S27-Y27-AE27)</f>
        <v>0</v>
      </c>
      <c r="AL27" s="106">
        <f>(L27-N27-T27-Z27-AF27)</f>
        <v>0</v>
      </c>
      <c r="AM27" s="106">
        <f t="shared" ref="AM27:AM58" si="10">AK27*$F$14</f>
        <v>0</v>
      </c>
      <c r="AN27" s="106">
        <f t="shared" ref="AN27:AN58" si="11">AL27*$F$13</f>
        <v>0</v>
      </c>
      <c r="AO27" s="106">
        <f>ROUND(AM27*'MOTORE 2024'!$E$32,2)</f>
        <v>0</v>
      </c>
      <c r="AP27" s="106">
        <f>ROUND(AN27*'Motore 2021'!$E$32,2)</f>
        <v>0</v>
      </c>
      <c r="AQ27" s="117">
        <f>IF(B27&lt;&gt;0,((Q27+R27)*Ripartizione!B27),Q27+R27)</f>
        <v>0</v>
      </c>
      <c r="AR27" s="117">
        <f>IF(B27&lt;&gt;0,((Ripartizione!B27*W27)+(Ripartizione!B27*X27)), W27+X27)</f>
        <v>0</v>
      </c>
      <c r="AS27" s="117">
        <f>IF(B27&lt;&gt;0,((AC27*B27)+(AD27*B27)),AC27+AD27)</f>
        <v>0</v>
      </c>
      <c r="AT27" s="117">
        <f>IF(B27&lt;&gt;0,((Ripartizione!B27*AI27)+(Ripartizione!B27*AJ27)), AI27+AJ27)</f>
        <v>0</v>
      </c>
      <c r="AU27" s="117">
        <f>IF(B27&lt;&gt;0,((Ripartizione!B27*AO27)+(Ripartizione!B27*AP27)), AO27+AP27)</f>
        <v>0</v>
      </c>
      <c r="AV27" s="117">
        <f>SUM(AQ27:AU27)</f>
        <v>0</v>
      </c>
      <c r="AW27" s="117">
        <f>SUM(AQ27:AU27)+(SUM(AQ27:AU27)*10%)</f>
        <v>0</v>
      </c>
      <c r="AX27" s="117">
        <f>IF($C$17="SI",((C27*'MOTORE 2024'!$B$35) + (D27*'Motore 2021'!$B$35)),0)</f>
        <v>0</v>
      </c>
      <c r="AY27" s="118">
        <f>IF($C$17="SI",((C27*'MOTORE 2024'!$B$35)+(C27*'MOTORE 2024'!$B$35)*10% + (D27*'MOTORE 2024'!$B$35)+(D27*'MOTORE 2024'!$B$35)*10%),0)</f>
        <v>0</v>
      </c>
      <c r="AZ27" s="119">
        <f>IF($C$17="SI",(((C27*'MOTORE 2024'!$B$38))+((D27*'Motore 2021'!$B$38))),0)</f>
        <v>0</v>
      </c>
      <c r="BA27" s="118">
        <f>IF($C$17="SI",(((C27*'MOTORE 2024'!$B$38)+((C27*'MOTORE 2024'!$B$38)*10%))+((D27*'MOTORE 2024'!$B$38)+((D27*'MOTORE 2024'!$B$38)*10%))),0)</f>
        <v>0</v>
      </c>
      <c r="BB27" s="118">
        <f>BD27+BE27</f>
        <v>0</v>
      </c>
      <c r="BC27" s="120">
        <f>BF27+BG27</f>
        <v>0</v>
      </c>
      <c r="BD27" s="120">
        <f>IF($C$17="SI",(C27*3*('MOTORE 2024'!$B$41+'MOTORE 2024'!$B$42+'MOTORE 2024'!$B$43+'MOTORE 2024'!$B$44)),(C27*1*('MOTORE 2024'!$B$41+'MOTORE 2024'!$B$42+'MOTORE 2024'!$B$43+'MOTORE 2024'!$B$44)))</f>
        <v>0</v>
      </c>
      <c r="BE27" s="121">
        <f>IF($C$17="SI",(D27*3*('Motore 2021'!$B$41+'Motore 2021'!$B$42+'Motore 2021'!$D$43+'Motore 2021'!$B$44)),(D27*1*('Motore 2021'!$B$41+'Motore 2021'!$B$42+'Motore 2021'!$D$43+'Motore 2021'!$B$44)))</f>
        <v>0</v>
      </c>
      <c r="BF27" s="120">
        <f>IF($C$17="SI",(C27*3*('MOTORE 2024'!$B$41+'MOTORE 2024'!$B$42+'MOTORE 2024'!$B$43+'MOTORE 2024'!$B$44))+((C27*3*('MOTORE 2024'!$B$41+'MOTORE 2024'!$B$42+'MOTORE 2024'!$B$43+'MOTORE 2024'!$B$44))*10%),(C27*1*('MOTORE 2024'!$B$41+'MOTORE 2024'!$B$42+'MOTORE 2024'!$B$43+'MOTORE 2024'!$B$44))+((C27*1*('MOTORE 2024'!$B$41+'MOTORE 2024'!$B$42+'MOTORE 2024'!$B$43+'MOTORE 2024'!$B$44))*10%))</f>
        <v>0</v>
      </c>
      <c r="BG27" s="120">
        <f>IF($C$17="SI",(D27*3*('Motore 2021'!$B$41+'Motore 2021'!$B$42+'Motore 2021'!$D$43+'Motore 2021'!$B$44))+((D27*3*('Motore 2021'!$B$41+'Motore 2021'!$B$42+'Motore 2021'!$D$43+'Motore 2021'!$B$44))*10%),(D27*1*('Motore 2021'!$B$41+'Motore 2021'!$B$42+'Motore 2021'!$D$43+'Motore 2021'!$B$44))+((D27*1*('Motore 2021'!$B$41+'Motore 2021'!$B$42+'Motore 2021'!$D$43+'Motore 2021'!$B$44))*10%))</f>
        <v>0</v>
      </c>
      <c r="BH27" s="120">
        <f>BL27</f>
        <v>0</v>
      </c>
      <c r="BI27" s="120">
        <f>BJ27+BK27</f>
        <v>0</v>
      </c>
      <c r="BJ27" s="120">
        <f>IF(H27&lt;&gt;0,IF($C$17="SI",((('MOTORE 2024'!$B$47+'MOTORE 2024'!$B$50+'MOTORE 2024'!$B$53)/365)*$F$14)+(((('MOTORE 2024'!$B$47+'MOTORE 2024'!$B$50+'Motore 2021'!$B$53)/365)*$F$14)*10%),(('MOTORE 2024'!$B$53/365)*$F$14)+(('MOTORE 2024'!$B$53/365)*$F$14)*10%),0)</f>
        <v>0</v>
      </c>
      <c r="BK27" s="120">
        <f>IF(H27&lt;&gt;0,IF($C$17="SI",((('Motore 2021'!$B$47+'Motore 2021'!$B$50+'Motore 2021'!$B$53)/365)*$F$13)+(((('Motore 2021'!$B$47+'Motore 2021'!$B$50+'Motore 2021'!$B$53)/365)*$F$13)*10%),(('Motore 2021'!$B$53/365)*$F$13)+(('Motore 2021'!$B$53/365)*$F$13)*10%),0)</f>
        <v>0</v>
      </c>
      <c r="BL27" s="120">
        <f>IF(H27&lt;&gt;0,IF($C$17="SI",((('MOTORE 2024'!$B$47+'MOTORE 2024'!$B$50+'MOTORE 2024'!$B$53)/365)*$F$14),(('MOTORE 2024'!$B$53/365)*$F$14)),0)</f>
        <v>0</v>
      </c>
      <c r="BM27" s="120">
        <f>IF(H27&lt;&gt;0,IF($C$17="SI",((('Motore 2021'!$B$47+'Motore 2021'!$B$50+'Motore 2021'!$B$53)/365)*$F$13),(('Motore 2021'!$B$53/365)*$F$13)),0)</f>
        <v>0</v>
      </c>
      <c r="BN27" s="120">
        <f>AV27+AX27+AZ27+BB27+BH27</f>
        <v>0</v>
      </c>
      <c r="BO27" s="122">
        <f>AW27+AY27+BA27+BC27+BI27</f>
        <v>0</v>
      </c>
      <c r="BP27" s="42"/>
    </row>
    <row r="28" spans="1:69" x14ac:dyDescent="0.3">
      <c r="A28" s="65" t="s">
        <v>135</v>
      </c>
      <c r="B28" s="51">
        <v>0</v>
      </c>
      <c r="C28" s="51">
        <v>0</v>
      </c>
      <c r="D28" s="51">
        <v>0</v>
      </c>
      <c r="E28" s="51">
        <f t="shared" ref="E28:E76" si="12">IF(H28&lt;&gt;0,1,0)</f>
        <v>0</v>
      </c>
      <c r="F28" s="55" t="s">
        <v>8</v>
      </c>
      <c r="G28" s="62">
        <f t="shared" ref="G28:G76" si="13">C28+D28</f>
        <v>0</v>
      </c>
      <c r="H28" s="62">
        <f t="shared" ref="H28:H76" si="14">IF(B28&gt;0,G28+B28,G28)</f>
        <v>0</v>
      </c>
      <c r="I28" s="63">
        <f t="shared" ref="I28:I76" si="15">IF(B28&lt;&gt;0,C28/B28,C28)</f>
        <v>0</v>
      </c>
      <c r="J28" s="63">
        <f t="shared" ref="J28:J76" si="16">IF(B28&lt;&gt;0,D28/B28,D28)</f>
        <v>0</v>
      </c>
      <c r="K28" s="64">
        <f t="shared" si="0"/>
        <v>0</v>
      </c>
      <c r="L28" s="64">
        <f t="shared" si="1"/>
        <v>0</v>
      </c>
      <c r="M28" s="106">
        <f>IF(K28&lt;'MOTORE 2024'!$H$28,Ripartizione!K28,'MOTORE 2024'!$H$28)</f>
        <v>0</v>
      </c>
      <c r="N28" s="106">
        <f>IF(L28&lt;'Motore 2021'!$H$28,Ripartizione!L28,'Motore 2021'!$H$28)</f>
        <v>0</v>
      </c>
      <c r="O28" s="106">
        <f t="shared" si="2"/>
        <v>0</v>
      </c>
      <c r="P28" s="106">
        <f t="shared" si="3"/>
        <v>0</v>
      </c>
      <c r="Q28" s="106">
        <f>ROUND(O28*'MOTORE 2024'!$E$28,2)</f>
        <v>0</v>
      </c>
      <c r="R28" s="106">
        <f>ROUND(P28*'Motore 2021'!$E$28,2)</f>
        <v>0</v>
      </c>
      <c r="S28" s="106">
        <f>IF((K28-M28)&lt;'MOTORE 2024'!$H$29,(K28-M28),'MOTORE 2024'!$H$29)</f>
        <v>0</v>
      </c>
      <c r="T28" s="106">
        <f>IF((L28-N28)&lt;'Motore 2021'!$H$29,(L28-N28),'Motore 2021'!$H$29)</f>
        <v>0</v>
      </c>
      <c r="U28" s="106">
        <f t="shared" si="4"/>
        <v>0</v>
      </c>
      <c r="V28" s="106">
        <f t="shared" si="5"/>
        <v>0</v>
      </c>
      <c r="W28" s="106">
        <f>ROUND(U28*'MOTORE 2024'!$E$29,2)</f>
        <v>0</v>
      </c>
      <c r="X28" s="106">
        <f>ROUND(V28*'Motore 2021'!$E$29,2)</f>
        <v>0</v>
      </c>
      <c r="Y28" s="106">
        <f>IF(K28-M28-S28&lt;'MOTORE 2024'!$H$30,(Ripartizione!K28-Ripartizione!M28-Ripartizione!S28),'MOTORE 2024'!$H$30)</f>
        <v>0</v>
      </c>
      <c r="Z28" s="106">
        <f>IF(L28-N28-T28&lt;'Motore 2021'!$H$30,(Ripartizione!L28-Ripartizione!N28-Ripartizione!T28),'Motore 2021'!$H$30)</f>
        <v>0</v>
      </c>
      <c r="AA28" s="106">
        <f t="shared" si="6"/>
        <v>0</v>
      </c>
      <c r="AB28" s="106">
        <f t="shared" si="7"/>
        <v>0</v>
      </c>
      <c r="AC28" s="106">
        <f>ROUND(AA28*'MOTORE 2024'!$E$30,2)</f>
        <v>0</v>
      </c>
      <c r="AD28" s="106">
        <f>ROUND(AB28*'Motore 2021'!$E$30,2)</f>
        <v>0</v>
      </c>
      <c r="AE28" s="106">
        <f>IF((K28-M28-S28-Y28)&lt;'MOTORE 2024'!$H$31, (K28-M28-S28-Y28),'MOTORE 2024'!$H$31)</f>
        <v>0</v>
      </c>
      <c r="AF28" s="106">
        <f>IF((L28-N28-T28-Z28)&lt;'Motore 2021'!$H$31, (L28-N28-T28-Z28),'Motore 2021'!$H$31)</f>
        <v>0</v>
      </c>
      <c r="AG28" s="106">
        <f t="shared" si="8"/>
        <v>0</v>
      </c>
      <c r="AH28" s="106">
        <f t="shared" si="9"/>
        <v>0</v>
      </c>
      <c r="AI28" s="106">
        <f>ROUND(AG28*'MOTORE 2024'!$E$31,2)</f>
        <v>0</v>
      </c>
      <c r="AJ28" s="106">
        <f>ROUND(AH28*'Motore 2021'!$E$31,2)</f>
        <v>0</v>
      </c>
      <c r="AK28" s="106">
        <f t="shared" ref="AK28:AK76" si="17">(K28-M28-S28-Y28-AE28)</f>
        <v>0</v>
      </c>
      <c r="AL28" s="106">
        <f t="shared" ref="AL28:AL76" si="18">(L28-N28-T28-Z28-AF28)</f>
        <v>0</v>
      </c>
      <c r="AM28" s="106">
        <f t="shared" si="10"/>
        <v>0</v>
      </c>
      <c r="AN28" s="106">
        <f t="shared" si="11"/>
        <v>0</v>
      </c>
      <c r="AO28" s="106">
        <f>ROUND(AM28*'MOTORE 2024'!$E$32,2)</f>
        <v>0</v>
      </c>
      <c r="AP28" s="106">
        <f>ROUND(AN28*'Motore 2021'!$E$32,2)</f>
        <v>0</v>
      </c>
      <c r="AQ28" s="117">
        <f>IF(B28&lt;&gt;0,((Q28+R28)*Ripartizione!B28),Q28+R28)</f>
        <v>0</v>
      </c>
      <c r="AR28" s="117">
        <f>IF(B28&lt;&gt;0,((Ripartizione!B28*W28)+(Ripartizione!B28*X28)), W28+X28)</f>
        <v>0</v>
      </c>
      <c r="AS28" s="117">
        <f t="shared" ref="AS28:AS76" si="19">IF(B28&lt;&gt;0,((AC28*B28)+(AD28*B28)),AC28+AD28)</f>
        <v>0</v>
      </c>
      <c r="AT28" s="117">
        <f>IF(B28&lt;&gt;0,((Ripartizione!B28*AI28)+(Ripartizione!B28*AJ28)), AI28+AJ28)</f>
        <v>0</v>
      </c>
      <c r="AU28" s="117">
        <f>IF(B28&lt;&gt;0,((Ripartizione!B28*AO28)+(Ripartizione!B28*AP28)), AO28+AP28)</f>
        <v>0</v>
      </c>
      <c r="AV28" s="117">
        <f t="shared" ref="AV28:AV76" si="20">SUM(AQ28:AU28)</f>
        <v>0</v>
      </c>
      <c r="AW28" s="117">
        <f t="shared" ref="AW28:AW76" si="21">SUM(AQ28:AU28)+(SUM(AQ28:AU28)*10%)</f>
        <v>0</v>
      </c>
      <c r="AX28" s="117">
        <f>IF($C$17="SI",((C28*'MOTORE 2024'!$B$35) + (D28*'Motore 2021'!$B$35)),0)</f>
        <v>0</v>
      </c>
      <c r="AY28" s="118">
        <f>IF($C$17="SI",((C28*'MOTORE 2024'!$B$35)+(C28*'MOTORE 2024'!$B$35)*10% + (D28*'MOTORE 2024'!$B$35)+(D28*'MOTORE 2024'!$B$35)*10%),0)</f>
        <v>0</v>
      </c>
      <c r="AZ28" s="119">
        <f>IF($C$17="SI",(((C28*'MOTORE 2024'!$B$38))+((D28*'Motore 2021'!$B$38))),0)</f>
        <v>0</v>
      </c>
      <c r="BA28" s="118">
        <f>IF($C$17="SI",(((C28*'MOTORE 2024'!$B$38)+((C28*'MOTORE 2024'!$B$38)*10%))+((D28*'MOTORE 2024'!$B$38)+((D28*'MOTORE 2024'!$B$38)*10%))),0)</f>
        <v>0</v>
      </c>
      <c r="BB28" s="118">
        <f t="shared" ref="BB28:BB76" si="22">BD28+BE28</f>
        <v>0</v>
      </c>
      <c r="BC28" s="120">
        <f t="shared" ref="BC28:BC76" si="23">BF28+BG28</f>
        <v>0</v>
      </c>
      <c r="BD28" s="120">
        <f>IF($C$17="SI",(C28*3*('MOTORE 2024'!$B$41+'MOTORE 2024'!$B$42+'MOTORE 2024'!$B$43+'MOTORE 2024'!$B$44)),(C28*1*('MOTORE 2024'!$B$41+'MOTORE 2024'!$B$42+'MOTORE 2024'!$B$43+'MOTORE 2024'!$B$44)))</f>
        <v>0</v>
      </c>
      <c r="BE28" s="121">
        <f>IF($C$17="SI",(D28*3*('Motore 2021'!$B$41+'Motore 2021'!$B$42+'Motore 2021'!$D$43+'Motore 2021'!$B$44)),(D28*1*('Motore 2021'!$B$41+'Motore 2021'!$B$42+'Motore 2021'!$D$43+'Motore 2021'!$B$44)))</f>
        <v>0</v>
      </c>
      <c r="BF28" s="120">
        <f>IF($C$17="SI",(C28*3*('MOTORE 2024'!$B$41+'MOTORE 2024'!$B$42+'MOTORE 2024'!$B$43+'MOTORE 2024'!$B$44))+((C28*3*('MOTORE 2024'!$B$41+'MOTORE 2024'!$B$42+'MOTORE 2024'!$B$43+'MOTORE 2024'!$B$44))*10%),(C28*1*('MOTORE 2024'!$B$41+'MOTORE 2024'!$B$42+'MOTORE 2024'!$B$43+'MOTORE 2024'!$B$44))+((C28*1*('MOTORE 2024'!$B$41+'MOTORE 2024'!$B$42+'MOTORE 2024'!$B$43+'MOTORE 2024'!$B$44))*10%))</f>
        <v>0</v>
      </c>
      <c r="BG28" s="120">
        <f>IF($C$17="SI",(D28*3*('Motore 2021'!$B$41+'Motore 2021'!$B$42+'Motore 2021'!$D$43+'Motore 2021'!$B$44))+((D28*3*('Motore 2021'!$B$41+'Motore 2021'!$B$42+'Motore 2021'!$D$43+'Motore 2021'!$B$44))*10%),(D28*1*('Motore 2021'!$B$41+'Motore 2021'!$B$42+'Motore 2021'!$D$43+'Motore 2021'!$B$44))+((D28*1*('Motore 2021'!$B$41+'Motore 2021'!$B$42+'Motore 2021'!$D$43+'Motore 2021'!$B$44))*10%))</f>
        <v>0</v>
      </c>
      <c r="BH28" s="120">
        <f t="shared" ref="BH28:BH76" si="24">BL28</f>
        <v>0</v>
      </c>
      <c r="BI28" s="120">
        <f t="shared" ref="BI28:BI76" si="25">BJ28+BK28</f>
        <v>0</v>
      </c>
      <c r="BJ28" s="120">
        <f>IF(H28&lt;&gt;0,IF($C$17="SI",((('MOTORE 2024'!$B$47+'MOTORE 2024'!$B$50+'MOTORE 2024'!$B$53)/365)*$F$14)+(((('MOTORE 2024'!$B$47+'MOTORE 2024'!$B$50+'Motore 2021'!$B$53)/365)*$F$14)*10%),(('MOTORE 2024'!$B$53/365)*$F$14)+(('MOTORE 2024'!$B$53/365)*$F$14)*10%),0)</f>
        <v>0</v>
      </c>
      <c r="BK28" s="120">
        <f>IF(H28&lt;&gt;0,IF($C$17="SI",((('Motore 2021'!$B$47+'Motore 2021'!$B$50+'Motore 2021'!$B$53)/365)*$F$13)+(((('Motore 2021'!$B$47+'Motore 2021'!$B$50+'Motore 2021'!$B$53)/365)*$F$13)*10%),(('Motore 2021'!$B$53/365)*$F$13)+(('Motore 2021'!$B$53/365)*$F$13)*10%),0)</f>
        <v>0</v>
      </c>
      <c r="BL28" s="120">
        <f>IF(H28&lt;&gt;0,IF($C$17="SI",((('MOTORE 2024'!$B$47+'MOTORE 2024'!$B$50+'MOTORE 2024'!$B$53)/365)*$F$14),(('MOTORE 2024'!$B$53/365)*$F$14)),0)</f>
        <v>0</v>
      </c>
      <c r="BM28" s="120">
        <f>IF(H28&lt;&gt;0,IF($C$17="SI",((('Motore 2021'!$B$47+'Motore 2021'!$B$50+'Motore 2021'!$B$53)/365)*$F$13),(('Motore 2021'!$B$53/365)*$F$13)),0)</f>
        <v>0</v>
      </c>
      <c r="BN28" s="120">
        <f t="shared" ref="BN28:BN76" si="26">AV28+AX28+AZ28+BB28+BH28</f>
        <v>0</v>
      </c>
      <c r="BO28" s="122">
        <f t="shared" ref="BO28:BO76" si="27">AW28+AY28+BA28+BC28+BI28</f>
        <v>0</v>
      </c>
      <c r="BP28" s="42"/>
    </row>
    <row r="29" spans="1:69" x14ac:dyDescent="0.3">
      <c r="A29" s="65" t="s">
        <v>0</v>
      </c>
      <c r="B29" s="51">
        <v>0</v>
      </c>
      <c r="C29" s="51">
        <v>0</v>
      </c>
      <c r="D29" s="51">
        <v>0</v>
      </c>
      <c r="E29" s="51">
        <f t="shared" si="12"/>
        <v>0</v>
      </c>
      <c r="F29" s="55" t="s">
        <v>8</v>
      </c>
      <c r="G29" s="62">
        <f t="shared" si="13"/>
        <v>0</v>
      </c>
      <c r="H29" s="62">
        <f t="shared" si="14"/>
        <v>0</v>
      </c>
      <c r="I29" s="63">
        <f t="shared" si="15"/>
        <v>0</v>
      </c>
      <c r="J29" s="63">
        <f t="shared" si="16"/>
        <v>0</v>
      </c>
      <c r="K29" s="64">
        <f t="shared" si="0"/>
        <v>0</v>
      </c>
      <c r="L29" s="64">
        <f t="shared" si="1"/>
        <v>0</v>
      </c>
      <c r="M29" s="106">
        <f>IF(K29&lt;'MOTORE 2024'!$H$28,Ripartizione!K29,'MOTORE 2024'!$H$28)</f>
        <v>0</v>
      </c>
      <c r="N29" s="106">
        <f>IF(L29&lt;'Motore 2021'!$H$28,Ripartizione!L29,'Motore 2021'!$H$28)</f>
        <v>0</v>
      </c>
      <c r="O29" s="106">
        <f t="shared" si="2"/>
        <v>0</v>
      </c>
      <c r="P29" s="106">
        <f t="shared" si="3"/>
        <v>0</v>
      </c>
      <c r="Q29" s="106">
        <f>ROUND(O29*'MOTORE 2024'!$E$28,2)</f>
        <v>0</v>
      </c>
      <c r="R29" s="106">
        <f>ROUND(P29*'Motore 2021'!$E$28,2)</f>
        <v>0</v>
      </c>
      <c r="S29" s="106">
        <f>IF((K29-M29)&lt;'MOTORE 2024'!$H$29,(K29-M29),'MOTORE 2024'!$H$29)</f>
        <v>0</v>
      </c>
      <c r="T29" s="106">
        <f>IF((L29-N29)&lt;'Motore 2021'!$H$29,(L29-N29),'Motore 2021'!$H$29)</f>
        <v>0</v>
      </c>
      <c r="U29" s="106">
        <f t="shared" si="4"/>
        <v>0</v>
      </c>
      <c r="V29" s="106">
        <f t="shared" si="5"/>
        <v>0</v>
      </c>
      <c r="W29" s="106">
        <f>ROUND(U29*'MOTORE 2024'!$E$29,2)</f>
        <v>0</v>
      </c>
      <c r="X29" s="106">
        <f>ROUND(V29*'Motore 2021'!$E$29,2)</f>
        <v>0</v>
      </c>
      <c r="Y29" s="106">
        <f>IF(K29-M29-S29&lt;'MOTORE 2024'!$H$30,(Ripartizione!K29-Ripartizione!M29-Ripartizione!S29),'MOTORE 2024'!$H$30)</f>
        <v>0</v>
      </c>
      <c r="Z29" s="106">
        <f>IF(L29-N29-T29&lt;'Motore 2021'!$H$30,(Ripartizione!L29-Ripartizione!N29-Ripartizione!T29),'Motore 2021'!$H$30)</f>
        <v>0</v>
      </c>
      <c r="AA29" s="106">
        <f t="shared" si="6"/>
        <v>0</v>
      </c>
      <c r="AB29" s="106">
        <f t="shared" si="7"/>
        <v>0</v>
      </c>
      <c r="AC29" s="106">
        <f>ROUND(AA29*'MOTORE 2024'!$E$30,2)</f>
        <v>0</v>
      </c>
      <c r="AD29" s="106">
        <f>ROUND(AB29*'Motore 2021'!$E$30,2)</f>
        <v>0</v>
      </c>
      <c r="AE29" s="106">
        <f>IF((K29-M29-S29-Y29)&lt;'MOTORE 2024'!$H$31, (K29-M29-S29-Y29),'MOTORE 2024'!$H$31)</f>
        <v>0</v>
      </c>
      <c r="AF29" s="106">
        <f>IF((L29-N29-T29-Z29)&lt;'Motore 2021'!$H$31, (L29-N29-T29-Z29),'Motore 2021'!$H$31)</f>
        <v>0</v>
      </c>
      <c r="AG29" s="106">
        <f t="shared" si="8"/>
        <v>0</v>
      </c>
      <c r="AH29" s="106">
        <f t="shared" si="9"/>
        <v>0</v>
      </c>
      <c r="AI29" s="106">
        <f>ROUND(AG29*'MOTORE 2024'!$E$31,2)</f>
        <v>0</v>
      </c>
      <c r="AJ29" s="106">
        <f>ROUND(AH29*'Motore 2021'!$E$31,2)</f>
        <v>0</v>
      </c>
      <c r="AK29" s="106">
        <f t="shared" si="17"/>
        <v>0</v>
      </c>
      <c r="AL29" s="106">
        <f t="shared" si="18"/>
        <v>0</v>
      </c>
      <c r="AM29" s="106">
        <f t="shared" si="10"/>
        <v>0</v>
      </c>
      <c r="AN29" s="106">
        <f t="shared" si="11"/>
        <v>0</v>
      </c>
      <c r="AO29" s="106">
        <f>ROUND(AM29*'MOTORE 2024'!$E$32,2)</f>
        <v>0</v>
      </c>
      <c r="AP29" s="106">
        <f>ROUND(AN29*'Motore 2021'!$E$32,2)</f>
        <v>0</v>
      </c>
      <c r="AQ29" s="117">
        <f>IF(B29&lt;&gt;0,((Q29+R29)*Ripartizione!B29),Q29+R29)</f>
        <v>0</v>
      </c>
      <c r="AR29" s="117">
        <f>IF(B29&lt;&gt;0,((Ripartizione!B29*W29)+(Ripartizione!B29*X29)), W29+X29)</f>
        <v>0</v>
      </c>
      <c r="AS29" s="117">
        <f t="shared" si="19"/>
        <v>0</v>
      </c>
      <c r="AT29" s="117">
        <f>IF(B29&lt;&gt;0,((Ripartizione!B29*AI29)+(Ripartizione!B29*AJ29)), AI29+AJ29)</f>
        <v>0</v>
      </c>
      <c r="AU29" s="117">
        <f>IF(B29&lt;&gt;0,((Ripartizione!B29*AO29)+(Ripartizione!B29*AP29)), AO29+AP29)</f>
        <v>0</v>
      </c>
      <c r="AV29" s="117">
        <f t="shared" si="20"/>
        <v>0</v>
      </c>
      <c r="AW29" s="117">
        <f t="shared" si="21"/>
        <v>0</v>
      </c>
      <c r="AX29" s="117">
        <f>IF($C$17="SI",((C29*'MOTORE 2024'!$B$35) + (D29*'Motore 2021'!$B$35)),0)</f>
        <v>0</v>
      </c>
      <c r="AY29" s="118">
        <f>IF($C$17="SI",((C29*'MOTORE 2024'!$B$35)+(C29*'MOTORE 2024'!$B$35)*10% + (D29*'MOTORE 2024'!$B$35)+(D29*'MOTORE 2024'!$B$35)*10%),0)</f>
        <v>0</v>
      </c>
      <c r="AZ29" s="119">
        <f>IF($C$17="SI",(((C29*'MOTORE 2024'!$B$38))+((D29*'Motore 2021'!$B$38))),0)</f>
        <v>0</v>
      </c>
      <c r="BA29" s="118">
        <f>IF($C$17="SI",(((C29*'MOTORE 2024'!$B$38)+((C29*'MOTORE 2024'!$B$38)*10%))+((D29*'MOTORE 2024'!$B$38)+((D29*'MOTORE 2024'!$B$38)*10%))),0)</f>
        <v>0</v>
      </c>
      <c r="BB29" s="118">
        <f t="shared" si="22"/>
        <v>0</v>
      </c>
      <c r="BC29" s="120">
        <f t="shared" si="23"/>
        <v>0</v>
      </c>
      <c r="BD29" s="120">
        <f>IF($C$17="SI",(C29*3*('MOTORE 2024'!$B$41+'MOTORE 2024'!$B$42+'MOTORE 2024'!$B$43+'MOTORE 2024'!$B$44)),(C29*1*('MOTORE 2024'!$B$41+'MOTORE 2024'!$B$42+'MOTORE 2024'!$B$43+'MOTORE 2024'!$B$44)))</f>
        <v>0</v>
      </c>
      <c r="BE29" s="121">
        <f>IF($C$17="SI",(D29*3*('Motore 2021'!$B$41+'Motore 2021'!$B$42+'Motore 2021'!$D$43+'Motore 2021'!$B$44)),(D29*1*('Motore 2021'!$B$41+'Motore 2021'!$B$42+'Motore 2021'!$D$43+'Motore 2021'!$B$44)))</f>
        <v>0</v>
      </c>
      <c r="BF29" s="120">
        <f>IF($C$17="SI",(C29*3*('MOTORE 2024'!$B$41+'MOTORE 2024'!$B$42+'MOTORE 2024'!$B$43+'MOTORE 2024'!$B$44))+((C29*3*('MOTORE 2024'!$B$41+'MOTORE 2024'!$B$42+'MOTORE 2024'!$B$43+'MOTORE 2024'!$B$44))*10%),(C29*1*('MOTORE 2024'!$B$41+'MOTORE 2024'!$B$42+'MOTORE 2024'!$B$43+'MOTORE 2024'!$B$44))+((C29*1*('MOTORE 2024'!$B$41+'MOTORE 2024'!$B$42+'MOTORE 2024'!$B$43+'MOTORE 2024'!$B$44))*10%))</f>
        <v>0</v>
      </c>
      <c r="BG29" s="120">
        <f>IF($C$17="SI",(D29*3*('Motore 2021'!$B$41+'Motore 2021'!$B$42+'Motore 2021'!$D$43+'Motore 2021'!$B$44))+((D29*3*('Motore 2021'!$B$41+'Motore 2021'!$B$42+'Motore 2021'!$D$43+'Motore 2021'!$B$44))*10%),(D29*1*('Motore 2021'!$B$41+'Motore 2021'!$B$42+'Motore 2021'!$D$43+'Motore 2021'!$B$44))+((D29*1*('Motore 2021'!$B$41+'Motore 2021'!$B$42+'Motore 2021'!$D$43+'Motore 2021'!$B$44))*10%))</f>
        <v>0</v>
      </c>
      <c r="BH29" s="120">
        <f t="shared" si="24"/>
        <v>0</v>
      </c>
      <c r="BI29" s="120">
        <f t="shared" si="25"/>
        <v>0</v>
      </c>
      <c r="BJ29" s="120">
        <f>IF(H29&lt;&gt;0,IF($C$17="SI",((('MOTORE 2024'!$B$47+'MOTORE 2024'!$B$50+'MOTORE 2024'!$B$53)/365)*$F$14)+(((('MOTORE 2024'!$B$47+'MOTORE 2024'!$B$50+'Motore 2021'!$B$53)/365)*$F$14)*10%),(('MOTORE 2024'!$B$53/365)*$F$14)+(('MOTORE 2024'!$B$53/365)*$F$14)*10%),0)</f>
        <v>0</v>
      </c>
      <c r="BK29" s="120">
        <f>IF(H29&lt;&gt;0,IF($C$17="SI",((('Motore 2021'!$B$47+'Motore 2021'!$B$50+'Motore 2021'!$B$53)/365)*$F$13)+(((('Motore 2021'!$B$47+'Motore 2021'!$B$50+'Motore 2021'!$B$53)/365)*$F$13)*10%),(('Motore 2021'!$B$53/365)*$F$13)+(('Motore 2021'!$B$53/365)*$F$13)*10%),0)</f>
        <v>0</v>
      </c>
      <c r="BL29" s="120">
        <f>IF(H29&lt;&gt;0,IF($C$17="SI",((('MOTORE 2024'!$B$47+'MOTORE 2024'!$B$50+'MOTORE 2024'!$B$53)/365)*$F$14),(('MOTORE 2024'!$B$53/365)*$F$14)),0)</f>
        <v>0</v>
      </c>
      <c r="BM29" s="120">
        <f>IF(H29&lt;&gt;0,IF($C$17="SI",((('Motore 2021'!$B$47+'Motore 2021'!$B$50+'Motore 2021'!$B$53)/365)*$F$13),(('Motore 2021'!$B$53/365)*$F$13)),0)</f>
        <v>0</v>
      </c>
      <c r="BN29" s="120">
        <f t="shared" si="26"/>
        <v>0</v>
      </c>
      <c r="BO29" s="122">
        <f t="shared" si="27"/>
        <v>0</v>
      </c>
      <c r="BP29" s="42"/>
    </row>
    <row r="30" spans="1:69" x14ac:dyDescent="0.3">
      <c r="A30" s="65" t="s">
        <v>1</v>
      </c>
      <c r="B30" s="51">
        <v>0</v>
      </c>
      <c r="C30" s="51">
        <v>0</v>
      </c>
      <c r="D30" s="51">
        <v>0</v>
      </c>
      <c r="E30" s="51">
        <f t="shared" si="12"/>
        <v>0</v>
      </c>
      <c r="F30" s="55" t="s">
        <v>8</v>
      </c>
      <c r="G30" s="62">
        <f t="shared" si="13"/>
        <v>0</v>
      </c>
      <c r="H30" s="62">
        <f t="shared" si="14"/>
        <v>0</v>
      </c>
      <c r="I30" s="63">
        <f t="shared" si="15"/>
        <v>0</v>
      </c>
      <c r="J30" s="63">
        <f t="shared" si="16"/>
        <v>0</v>
      </c>
      <c r="K30" s="64">
        <f t="shared" si="0"/>
        <v>0</v>
      </c>
      <c r="L30" s="64">
        <f t="shared" si="1"/>
        <v>0</v>
      </c>
      <c r="M30" s="106">
        <f>IF(K30&lt;'MOTORE 2024'!$H$28,Ripartizione!K30,'MOTORE 2024'!$H$28)</f>
        <v>0</v>
      </c>
      <c r="N30" s="106">
        <f>IF(L30&lt;'Motore 2021'!$H$28,Ripartizione!L30,'Motore 2021'!$H$28)</f>
        <v>0</v>
      </c>
      <c r="O30" s="106">
        <f t="shared" si="2"/>
        <v>0</v>
      </c>
      <c r="P30" s="106">
        <f t="shared" si="3"/>
        <v>0</v>
      </c>
      <c r="Q30" s="106">
        <f>ROUND(O30*'MOTORE 2024'!$E$28,2)</f>
        <v>0</v>
      </c>
      <c r="R30" s="106">
        <f>ROUND(P30*'Motore 2021'!$E$28,2)</f>
        <v>0</v>
      </c>
      <c r="S30" s="106">
        <f>IF((K30-M30)&lt;'MOTORE 2024'!$H$29,(K30-M30),'MOTORE 2024'!$H$29)</f>
        <v>0</v>
      </c>
      <c r="T30" s="106">
        <f>IF((L30-N30)&lt;'Motore 2021'!$H$29,(L30-N30),'Motore 2021'!$H$29)</f>
        <v>0</v>
      </c>
      <c r="U30" s="106">
        <f t="shared" si="4"/>
        <v>0</v>
      </c>
      <c r="V30" s="106">
        <f t="shared" si="5"/>
        <v>0</v>
      </c>
      <c r="W30" s="106">
        <f>ROUND(U30*'MOTORE 2024'!$E$29,2)</f>
        <v>0</v>
      </c>
      <c r="X30" s="106">
        <f>ROUND(V30*'Motore 2021'!$E$29,2)</f>
        <v>0</v>
      </c>
      <c r="Y30" s="106">
        <f>IF(K30-M30-S30&lt;'MOTORE 2024'!$H$30,(Ripartizione!K30-Ripartizione!M30-Ripartizione!S30),'MOTORE 2024'!$H$30)</f>
        <v>0</v>
      </c>
      <c r="Z30" s="106">
        <f>IF(L30-N30-T30&lt;'Motore 2021'!$H$30,(Ripartizione!L30-Ripartizione!N30-Ripartizione!T30),'Motore 2021'!$H$30)</f>
        <v>0</v>
      </c>
      <c r="AA30" s="106">
        <f t="shared" si="6"/>
        <v>0</v>
      </c>
      <c r="AB30" s="106">
        <f t="shared" si="7"/>
        <v>0</v>
      </c>
      <c r="AC30" s="106">
        <f>ROUND(AA30*'MOTORE 2024'!$E$30,2)</f>
        <v>0</v>
      </c>
      <c r="AD30" s="106">
        <f>ROUND(AB30*'Motore 2021'!$E$30,2)</f>
        <v>0</v>
      </c>
      <c r="AE30" s="106">
        <f>IF((K30-M30-S30-Y30)&lt;'MOTORE 2024'!$H$31, (K30-M30-S30-Y30),'MOTORE 2024'!$H$31)</f>
        <v>0</v>
      </c>
      <c r="AF30" s="106">
        <f>IF((L30-N30-T30-Z30)&lt;'Motore 2021'!$H$31, (L30-N30-T30-Z30),'Motore 2021'!$H$31)</f>
        <v>0</v>
      </c>
      <c r="AG30" s="106">
        <f t="shared" si="8"/>
        <v>0</v>
      </c>
      <c r="AH30" s="106">
        <f t="shared" si="9"/>
        <v>0</v>
      </c>
      <c r="AI30" s="106">
        <f>ROUND(AG30*'MOTORE 2024'!$E$31,2)</f>
        <v>0</v>
      </c>
      <c r="AJ30" s="106">
        <f>ROUND(AH30*'Motore 2021'!$E$31,2)</f>
        <v>0</v>
      </c>
      <c r="AK30" s="106">
        <f t="shared" si="17"/>
        <v>0</v>
      </c>
      <c r="AL30" s="106">
        <f t="shared" si="18"/>
        <v>0</v>
      </c>
      <c r="AM30" s="106">
        <f t="shared" si="10"/>
        <v>0</v>
      </c>
      <c r="AN30" s="106">
        <f t="shared" si="11"/>
        <v>0</v>
      </c>
      <c r="AO30" s="106">
        <f>ROUND(AM30*'MOTORE 2024'!$E$32,2)</f>
        <v>0</v>
      </c>
      <c r="AP30" s="106">
        <f>ROUND(AN30*'Motore 2021'!$E$32,2)</f>
        <v>0</v>
      </c>
      <c r="AQ30" s="117">
        <f>IF(B30&lt;&gt;0,((Q30+R30)*Ripartizione!B30),Q30+R30)</f>
        <v>0</v>
      </c>
      <c r="AR30" s="117">
        <f>IF(B30&lt;&gt;0,((Ripartizione!B30*W30)+(Ripartizione!B30*X30)), W30+X30)</f>
        <v>0</v>
      </c>
      <c r="AS30" s="117">
        <f t="shared" si="19"/>
        <v>0</v>
      </c>
      <c r="AT30" s="117">
        <f>IF(B30&lt;&gt;0,((Ripartizione!B30*AI30)+(Ripartizione!B30*AJ30)), AI30+AJ30)</f>
        <v>0</v>
      </c>
      <c r="AU30" s="117">
        <f>IF(B30&lt;&gt;0,((Ripartizione!B30*AO30)+(Ripartizione!B30*AP30)), AO30+AP30)</f>
        <v>0</v>
      </c>
      <c r="AV30" s="117">
        <f t="shared" si="20"/>
        <v>0</v>
      </c>
      <c r="AW30" s="117">
        <f t="shared" si="21"/>
        <v>0</v>
      </c>
      <c r="AX30" s="117">
        <f>IF($C$17="SI",((C30*'MOTORE 2024'!$B$35) + (D30*'Motore 2021'!$B$35)),0)</f>
        <v>0</v>
      </c>
      <c r="AY30" s="118">
        <f>IF($C$17="SI",((C30*'MOTORE 2024'!$B$35)+(C30*'MOTORE 2024'!$B$35)*10% + (D30*'MOTORE 2024'!$B$35)+(D30*'MOTORE 2024'!$B$35)*10%),0)</f>
        <v>0</v>
      </c>
      <c r="AZ30" s="119">
        <f>IF($C$17="SI",(((C30*'MOTORE 2024'!$B$38))+((D30*'Motore 2021'!$B$38))),0)</f>
        <v>0</v>
      </c>
      <c r="BA30" s="118">
        <f>IF($C$17="SI",(((C30*'MOTORE 2024'!$B$38)+((C30*'MOTORE 2024'!$B$38)*10%))+((D30*'MOTORE 2024'!$B$38)+((D30*'MOTORE 2024'!$B$38)*10%))),0)</f>
        <v>0</v>
      </c>
      <c r="BB30" s="118">
        <f t="shared" si="22"/>
        <v>0</v>
      </c>
      <c r="BC30" s="120">
        <f t="shared" si="23"/>
        <v>0</v>
      </c>
      <c r="BD30" s="120">
        <f>IF($C$17="SI",(C30*3*('MOTORE 2024'!$B$41+'MOTORE 2024'!$B$42+'MOTORE 2024'!$B$43+'MOTORE 2024'!$B$44)),(C30*1*('MOTORE 2024'!$B$41+'MOTORE 2024'!$B$42+'MOTORE 2024'!$B$43+'MOTORE 2024'!$B$44)))</f>
        <v>0</v>
      </c>
      <c r="BE30" s="121">
        <f>IF($C$17="SI",(D30*3*('Motore 2021'!$B$41+'Motore 2021'!$B$42+'Motore 2021'!$D$43+'Motore 2021'!$B$44)),(D30*1*('Motore 2021'!$B$41+'Motore 2021'!$B$42+'Motore 2021'!$D$43+'Motore 2021'!$B$44)))</f>
        <v>0</v>
      </c>
      <c r="BF30" s="120">
        <f>IF($C$17="SI",(C30*3*('MOTORE 2024'!$B$41+'MOTORE 2024'!$B$42+'MOTORE 2024'!$B$43+'MOTORE 2024'!$B$44))+((C30*3*('MOTORE 2024'!$B$41+'MOTORE 2024'!$B$42+'MOTORE 2024'!$B$43+'MOTORE 2024'!$B$44))*10%),(C30*1*('MOTORE 2024'!$B$41+'MOTORE 2024'!$B$42+'MOTORE 2024'!$B$43+'MOTORE 2024'!$B$44))+((C30*1*('MOTORE 2024'!$B$41+'MOTORE 2024'!$B$42+'MOTORE 2024'!$B$43+'MOTORE 2024'!$B$44))*10%))</f>
        <v>0</v>
      </c>
      <c r="BG30" s="120">
        <f>IF($C$17="SI",(D30*3*('Motore 2021'!$B$41+'Motore 2021'!$B$42+'Motore 2021'!$D$43+'Motore 2021'!$B$44))+((D30*3*('Motore 2021'!$B$41+'Motore 2021'!$B$42+'Motore 2021'!$D$43+'Motore 2021'!$B$44))*10%),(D30*1*('Motore 2021'!$B$41+'Motore 2021'!$B$42+'Motore 2021'!$D$43+'Motore 2021'!$B$44))+((D30*1*('Motore 2021'!$B$41+'Motore 2021'!$B$42+'Motore 2021'!$D$43+'Motore 2021'!$B$44))*10%))</f>
        <v>0</v>
      </c>
      <c r="BH30" s="120">
        <f t="shared" si="24"/>
        <v>0</v>
      </c>
      <c r="BI30" s="120">
        <f t="shared" si="25"/>
        <v>0</v>
      </c>
      <c r="BJ30" s="120">
        <f>IF(H30&lt;&gt;0,IF($C$17="SI",((('MOTORE 2024'!$B$47+'MOTORE 2024'!$B$50+'MOTORE 2024'!$B$53)/365)*$F$14)+(((('MOTORE 2024'!$B$47+'MOTORE 2024'!$B$50+'Motore 2021'!$B$53)/365)*$F$14)*10%),(('MOTORE 2024'!$B$53/365)*$F$14)+(('MOTORE 2024'!$B$53/365)*$F$14)*10%),0)</f>
        <v>0</v>
      </c>
      <c r="BK30" s="120">
        <f>IF(H30&lt;&gt;0,IF($C$17="SI",((('Motore 2021'!$B$47+'Motore 2021'!$B$50+'Motore 2021'!$B$53)/365)*$F$13)+(((('Motore 2021'!$B$47+'Motore 2021'!$B$50+'Motore 2021'!$B$53)/365)*$F$13)*10%),(('Motore 2021'!$B$53/365)*$F$13)+(('Motore 2021'!$B$53/365)*$F$13)*10%),0)</f>
        <v>0</v>
      </c>
      <c r="BL30" s="120">
        <f>IF(H30&lt;&gt;0,IF($C$17="SI",((('MOTORE 2024'!$B$47+'MOTORE 2024'!$B$50+'MOTORE 2024'!$B$53)/365)*$F$14),(('MOTORE 2024'!$B$53/365)*$F$14)),0)</f>
        <v>0</v>
      </c>
      <c r="BM30" s="120">
        <f>IF(H30&lt;&gt;0,IF($C$17="SI",((('Motore 2021'!$B$47+'Motore 2021'!$B$50+'Motore 2021'!$B$53)/365)*$F$13),(('Motore 2021'!$B$53/365)*$F$13)),0)</f>
        <v>0</v>
      </c>
      <c r="BN30" s="120">
        <f t="shared" si="26"/>
        <v>0</v>
      </c>
      <c r="BO30" s="122">
        <f t="shared" si="27"/>
        <v>0</v>
      </c>
      <c r="BP30" s="42"/>
    </row>
    <row r="31" spans="1:69" x14ac:dyDescent="0.3">
      <c r="A31" s="65" t="s">
        <v>2</v>
      </c>
      <c r="B31" s="51">
        <v>0</v>
      </c>
      <c r="C31" s="51">
        <v>0</v>
      </c>
      <c r="D31" s="51">
        <v>0</v>
      </c>
      <c r="E31" s="51">
        <f t="shared" si="12"/>
        <v>0</v>
      </c>
      <c r="F31" s="55" t="s">
        <v>8</v>
      </c>
      <c r="G31" s="62">
        <f t="shared" si="13"/>
        <v>0</v>
      </c>
      <c r="H31" s="62">
        <f t="shared" si="14"/>
        <v>0</v>
      </c>
      <c r="I31" s="63">
        <f t="shared" si="15"/>
        <v>0</v>
      </c>
      <c r="J31" s="63">
        <f t="shared" si="16"/>
        <v>0</v>
      </c>
      <c r="K31" s="64">
        <f t="shared" si="0"/>
        <v>0</v>
      </c>
      <c r="L31" s="64">
        <f t="shared" si="1"/>
        <v>0</v>
      </c>
      <c r="M31" s="106">
        <f>IF(K31&lt;'MOTORE 2024'!$H$28,Ripartizione!K31,'MOTORE 2024'!$H$28)</f>
        <v>0</v>
      </c>
      <c r="N31" s="106">
        <f>IF(L31&lt;'Motore 2021'!$H$28,Ripartizione!L31,'Motore 2021'!$H$28)</f>
        <v>0</v>
      </c>
      <c r="O31" s="106">
        <f t="shared" si="2"/>
        <v>0</v>
      </c>
      <c r="P31" s="106">
        <f t="shared" si="3"/>
        <v>0</v>
      </c>
      <c r="Q31" s="106">
        <f>ROUND(O31*'MOTORE 2024'!$E$28,2)</f>
        <v>0</v>
      </c>
      <c r="R31" s="106">
        <f>ROUND(P31*'Motore 2021'!$E$28,2)</f>
        <v>0</v>
      </c>
      <c r="S31" s="106">
        <f>IF((K31-M31)&lt;'MOTORE 2024'!$H$29,(K31-M31),'MOTORE 2024'!$H$29)</f>
        <v>0</v>
      </c>
      <c r="T31" s="106">
        <f>IF((L31-N31)&lt;'Motore 2021'!$H$29,(L31-N31),'Motore 2021'!$H$29)</f>
        <v>0</v>
      </c>
      <c r="U31" s="106">
        <f t="shared" si="4"/>
        <v>0</v>
      </c>
      <c r="V31" s="106">
        <f t="shared" si="5"/>
        <v>0</v>
      </c>
      <c r="W31" s="106">
        <f>ROUND(U31*'MOTORE 2024'!$E$29,2)</f>
        <v>0</v>
      </c>
      <c r="X31" s="106">
        <f>ROUND(V31*'Motore 2021'!$E$29,2)</f>
        <v>0</v>
      </c>
      <c r="Y31" s="106">
        <f>IF(K31-M31-S31&lt;'MOTORE 2024'!$H$30,(Ripartizione!K31-Ripartizione!M31-Ripartizione!S31),'MOTORE 2024'!$H$30)</f>
        <v>0</v>
      </c>
      <c r="Z31" s="106">
        <f>IF(L31-N31-T31&lt;'Motore 2021'!$H$30,(Ripartizione!L31-Ripartizione!N31-Ripartizione!T31),'Motore 2021'!$H$30)</f>
        <v>0</v>
      </c>
      <c r="AA31" s="106">
        <f t="shared" si="6"/>
        <v>0</v>
      </c>
      <c r="AB31" s="106">
        <f t="shared" si="7"/>
        <v>0</v>
      </c>
      <c r="AC31" s="106">
        <f>ROUND(AA31*'MOTORE 2024'!$E$30,2)</f>
        <v>0</v>
      </c>
      <c r="AD31" s="106">
        <f>ROUND(AB31*'Motore 2021'!$E$30,2)</f>
        <v>0</v>
      </c>
      <c r="AE31" s="106">
        <f>IF((K31-M31-S31-Y31)&lt;'MOTORE 2024'!$H$31, (K31-M31-S31-Y31),'MOTORE 2024'!$H$31)</f>
        <v>0</v>
      </c>
      <c r="AF31" s="106">
        <f>IF((L31-N31-T31-Z31)&lt;'Motore 2021'!$H$31, (L31-N31-T31-Z31),'Motore 2021'!$H$31)</f>
        <v>0</v>
      </c>
      <c r="AG31" s="106">
        <f t="shared" si="8"/>
        <v>0</v>
      </c>
      <c r="AH31" s="106">
        <f t="shared" si="9"/>
        <v>0</v>
      </c>
      <c r="AI31" s="106">
        <f>ROUND(AG31*'MOTORE 2024'!$E$31,2)</f>
        <v>0</v>
      </c>
      <c r="AJ31" s="106">
        <f>ROUND(AH31*'Motore 2021'!$E$31,2)</f>
        <v>0</v>
      </c>
      <c r="AK31" s="106">
        <f t="shared" si="17"/>
        <v>0</v>
      </c>
      <c r="AL31" s="106">
        <f t="shared" si="18"/>
        <v>0</v>
      </c>
      <c r="AM31" s="106">
        <f t="shared" si="10"/>
        <v>0</v>
      </c>
      <c r="AN31" s="106">
        <f t="shared" si="11"/>
        <v>0</v>
      </c>
      <c r="AO31" s="106">
        <f>ROUND(AM31*'MOTORE 2024'!$E$32,2)</f>
        <v>0</v>
      </c>
      <c r="AP31" s="106">
        <f>ROUND(AN31*'Motore 2021'!$E$32,2)</f>
        <v>0</v>
      </c>
      <c r="AQ31" s="117">
        <f>IF(B31&lt;&gt;0,((Q31+R31)*Ripartizione!B31),Q31+R31)</f>
        <v>0</v>
      </c>
      <c r="AR31" s="117">
        <f>IF(B31&lt;&gt;0,((Ripartizione!B31*W31)+(Ripartizione!B31*X31)), W31+X31)</f>
        <v>0</v>
      </c>
      <c r="AS31" s="117">
        <f t="shared" si="19"/>
        <v>0</v>
      </c>
      <c r="AT31" s="117">
        <f>IF(B31&lt;&gt;0,((Ripartizione!B31*AI31)+(Ripartizione!B31*AJ31)), AI31+AJ31)</f>
        <v>0</v>
      </c>
      <c r="AU31" s="117">
        <f>IF(B31&lt;&gt;0,((Ripartizione!B31*AO31)+(Ripartizione!B31*AP31)), AO31+AP31)</f>
        <v>0</v>
      </c>
      <c r="AV31" s="117">
        <f t="shared" si="20"/>
        <v>0</v>
      </c>
      <c r="AW31" s="117">
        <f t="shared" si="21"/>
        <v>0</v>
      </c>
      <c r="AX31" s="117">
        <f>IF($C$17="SI",((C31*'MOTORE 2024'!$B$35) + (D31*'Motore 2021'!$B$35)),0)</f>
        <v>0</v>
      </c>
      <c r="AY31" s="118">
        <f>IF($C$17="SI",((C31*'MOTORE 2024'!$B$35)+(C31*'MOTORE 2024'!$B$35)*10% + (D31*'MOTORE 2024'!$B$35)+(D31*'MOTORE 2024'!$B$35)*10%),0)</f>
        <v>0</v>
      </c>
      <c r="AZ31" s="119">
        <f>IF($C$17="SI",(((C31*'MOTORE 2024'!$B$38))+((D31*'Motore 2021'!$B$38))),0)</f>
        <v>0</v>
      </c>
      <c r="BA31" s="118">
        <f>IF($C$17="SI",(((C31*'MOTORE 2024'!$B$38)+((C31*'MOTORE 2024'!$B$38)*10%))+((D31*'MOTORE 2024'!$B$38)+((D31*'MOTORE 2024'!$B$38)*10%))),0)</f>
        <v>0</v>
      </c>
      <c r="BB31" s="118">
        <f t="shared" si="22"/>
        <v>0</v>
      </c>
      <c r="BC31" s="120">
        <f t="shared" si="23"/>
        <v>0</v>
      </c>
      <c r="BD31" s="120">
        <f>IF($C$17="SI",(C31*3*('MOTORE 2024'!$B$41+'MOTORE 2024'!$B$42+'MOTORE 2024'!$B$43+'MOTORE 2024'!$B$44)),(C31*1*('MOTORE 2024'!$B$41+'MOTORE 2024'!$B$42+'MOTORE 2024'!$B$43+'MOTORE 2024'!$B$44)))</f>
        <v>0</v>
      </c>
      <c r="BE31" s="121">
        <f>IF($C$17="SI",(D31*3*('Motore 2021'!$B$41+'Motore 2021'!$B$42+'Motore 2021'!$D$43+'Motore 2021'!$B$44)),(D31*1*('Motore 2021'!$B$41+'Motore 2021'!$B$42+'Motore 2021'!$D$43+'Motore 2021'!$B$44)))</f>
        <v>0</v>
      </c>
      <c r="BF31" s="120">
        <f>IF($C$17="SI",(C31*3*('MOTORE 2024'!$B$41+'MOTORE 2024'!$B$42+'MOTORE 2024'!$B$43+'MOTORE 2024'!$B$44))+((C31*3*('MOTORE 2024'!$B$41+'MOTORE 2024'!$B$42+'MOTORE 2024'!$B$43+'MOTORE 2024'!$B$44))*10%),(C31*1*('MOTORE 2024'!$B$41+'MOTORE 2024'!$B$42+'MOTORE 2024'!$B$43+'MOTORE 2024'!$B$44))+((C31*1*('MOTORE 2024'!$B$41+'MOTORE 2024'!$B$42+'MOTORE 2024'!$B$43+'MOTORE 2024'!$B$44))*10%))</f>
        <v>0</v>
      </c>
      <c r="BG31" s="120">
        <f>IF($C$17="SI",(D31*3*('Motore 2021'!$B$41+'Motore 2021'!$B$42+'Motore 2021'!$D$43+'Motore 2021'!$B$44))+((D31*3*('Motore 2021'!$B$41+'Motore 2021'!$B$42+'Motore 2021'!$D$43+'Motore 2021'!$B$44))*10%),(D31*1*('Motore 2021'!$B$41+'Motore 2021'!$B$42+'Motore 2021'!$D$43+'Motore 2021'!$B$44))+((D31*1*('Motore 2021'!$B$41+'Motore 2021'!$B$42+'Motore 2021'!$D$43+'Motore 2021'!$B$44))*10%))</f>
        <v>0</v>
      </c>
      <c r="BH31" s="120">
        <f t="shared" si="24"/>
        <v>0</v>
      </c>
      <c r="BI31" s="120">
        <f t="shared" si="25"/>
        <v>0</v>
      </c>
      <c r="BJ31" s="120">
        <f>IF(H31&lt;&gt;0,IF($C$17="SI",((('MOTORE 2024'!$B$47+'MOTORE 2024'!$B$50+'MOTORE 2024'!$B$53)/365)*$F$14)+(((('MOTORE 2024'!$B$47+'MOTORE 2024'!$B$50+'Motore 2021'!$B$53)/365)*$F$14)*10%),(('MOTORE 2024'!$B$53/365)*$F$14)+(('MOTORE 2024'!$B$53/365)*$F$14)*10%),0)</f>
        <v>0</v>
      </c>
      <c r="BK31" s="120">
        <f>IF(H31&lt;&gt;0,IF($C$17="SI",((('Motore 2021'!$B$47+'Motore 2021'!$B$50+'Motore 2021'!$B$53)/365)*$F$13)+(((('Motore 2021'!$B$47+'Motore 2021'!$B$50+'Motore 2021'!$B$53)/365)*$F$13)*10%),(('Motore 2021'!$B$53/365)*$F$13)+(('Motore 2021'!$B$53/365)*$F$13)*10%),0)</f>
        <v>0</v>
      </c>
      <c r="BL31" s="120">
        <f>IF(H31&lt;&gt;0,IF($C$17="SI",((('MOTORE 2024'!$B$47+'MOTORE 2024'!$B$50+'MOTORE 2024'!$B$53)/365)*$F$14),(('MOTORE 2024'!$B$53/365)*$F$14)),0)</f>
        <v>0</v>
      </c>
      <c r="BM31" s="120">
        <f>IF(H31&lt;&gt;0,IF($C$17="SI",((('Motore 2021'!$B$47+'Motore 2021'!$B$50+'Motore 2021'!$B$53)/365)*$F$13),(('Motore 2021'!$B$53/365)*$F$13)),0)</f>
        <v>0</v>
      </c>
      <c r="BN31" s="120">
        <f t="shared" si="26"/>
        <v>0</v>
      </c>
      <c r="BO31" s="122">
        <f t="shared" si="27"/>
        <v>0</v>
      </c>
      <c r="BP31" s="42"/>
    </row>
    <row r="32" spans="1:69" x14ac:dyDescent="0.3">
      <c r="A32" s="65" t="s">
        <v>3</v>
      </c>
      <c r="B32" s="51">
        <v>0</v>
      </c>
      <c r="C32" s="51">
        <v>0</v>
      </c>
      <c r="D32" s="51">
        <v>0</v>
      </c>
      <c r="E32" s="51">
        <f t="shared" si="12"/>
        <v>0</v>
      </c>
      <c r="F32" s="55" t="s">
        <v>8</v>
      </c>
      <c r="G32" s="62">
        <f t="shared" si="13"/>
        <v>0</v>
      </c>
      <c r="H32" s="62">
        <f t="shared" si="14"/>
        <v>0</v>
      </c>
      <c r="I32" s="63">
        <f t="shared" si="15"/>
        <v>0</v>
      </c>
      <c r="J32" s="63">
        <f t="shared" si="16"/>
        <v>0</v>
      </c>
      <c r="K32" s="64">
        <f t="shared" si="0"/>
        <v>0</v>
      </c>
      <c r="L32" s="64">
        <f t="shared" si="1"/>
        <v>0</v>
      </c>
      <c r="M32" s="106">
        <f>IF(K32&lt;'MOTORE 2024'!$H$28,Ripartizione!K32,'MOTORE 2024'!$H$28)</f>
        <v>0</v>
      </c>
      <c r="N32" s="106">
        <f>IF(L32&lt;'Motore 2021'!$H$28,Ripartizione!L32,'Motore 2021'!$H$28)</f>
        <v>0</v>
      </c>
      <c r="O32" s="106">
        <f t="shared" si="2"/>
        <v>0</v>
      </c>
      <c r="P32" s="106">
        <f t="shared" si="3"/>
        <v>0</v>
      </c>
      <c r="Q32" s="106">
        <f>ROUND(O32*'MOTORE 2024'!$E$28,2)</f>
        <v>0</v>
      </c>
      <c r="R32" s="106">
        <f>ROUND(P32*'Motore 2021'!$E$28,2)</f>
        <v>0</v>
      </c>
      <c r="S32" s="106">
        <f>IF((K32-M32)&lt;'MOTORE 2024'!$H$29,(K32-M32),'MOTORE 2024'!$H$29)</f>
        <v>0</v>
      </c>
      <c r="T32" s="106">
        <f>IF((L32-N32)&lt;'Motore 2021'!$H$29,(L32-N32),'Motore 2021'!$H$29)</f>
        <v>0</v>
      </c>
      <c r="U32" s="106">
        <f t="shared" si="4"/>
        <v>0</v>
      </c>
      <c r="V32" s="106">
        <f t="shared" si="5"/>
        <v>0</v>
      </c>
      <c r="W32" s="106">
        <f>ROUND(U32*'MOTORE 2024'!$E$29,2)</f>
        <v>0</v>
      </c>
      <c r="X32" s="106">
        <f>ROUND(V32*'Motore 2021'!$E$29,2)</f>
        <v>0</v>
      </c>
      <c r="Y32" s="106">
        <f>IF(K32-M32-S32&lt;'MOTORE 2024'!$H$30,(Ripartizione!K32-Ripartizione!M32-Ripartizione!S32),'MOTORE 2024'!$H$30)</f>
        <v>0</v>
      </c>
      <c r="Z32" s="106">
        <f>IF(L32-N32-T32&lt;'Motore 2021'!$H$30,(Ripartizione!L32-Ripartizione!N32-Ripartizione!T32),'Motore 2021'!$H$30)</f>
        <v>0</v>
      </c>
      <c r="AA32" s="106">
        <f t="shared" si="6"/>
        <v>0</v>
      </c>
      <c r="AB32" s="106">
        <f t="shared" si="7"/>
        <v>0</v>
      </c>
      <c r="AC32" s="106">
        <f>ROUND(AA32*'MOTORE 2024'!$E$30,2)</f>
        <v>0</v>
      </c>
      <c r="AD32" s="106">
        <f>ROUND(AB32*'Motore 2021'!$E$30,2)</f>
        <v>0</v>
      </c>
      <c r="AE32" s="106">
        <f>IF((K32-M32-S32-Y32)&lt;'MOTORE 2024'!$H$31, (K32-M32-S32-Y32),'MOTORE 2024'!$H$31)</f>
        <v>0</v>
      </c>
      <c r="AF32" s="106">
        <f>IF((L32-N32-T32-Z32)&lt;'Motore 2021'!$H$31, (L32-N32-T32-Z32),'Motore 2021'!$H$31)</f>
        <v>0</v>
      </c>
      <c r="AG32" s="106">
        <f t="shared" si="8"/>
        <v>0</v>
      </c>
      <c r="AH32" s="106">
        <f t="shared" si="9"/>
        <v>0</v>
      </c>
      <c r="AI32" s="106">
        <f>ROUND(AG32*'MOTORE 2024'!$E$31,2)</f>
        <v>0</v>
      </c>
      <c r="AJ32" s="106">
        <f>ROUND(AH32*'Motore 2021'!$E$31,2)</f>
        <v>0</v>
      </c>
      <c r="AK32" s="106">
        <f t="shared" si="17"/>
        <v>0</v>
      </c>
      <c r="AL32" s="106">
        <f t="shared" si="18"/>
        <v>0</v>
      </c>
      <c r="AM32" s="106">
        <f t="shared" si="10"/>
        <v>0</v>
      </c>
      <c r="AN32" s="106">
        <f t="shared" si="11"/>
        <v>0</v>
      </c>
      <c r="AO32" s="106">
        <f>ROUND(AM32*'MOTORE 2024'!$E$32,2)</f>
        <v>0</v>
      </c>
      <c r="AP32" s="106">
        <f>ROUND(AN32*'Motore 2021'!$E$32,2)</f>
        <v>0</v>
      </c>
      <c r="AQ32" s="117">
        <f>IF(B32&lt;&gt;0,((Q32+R32)*Ripartizione!B32),Q32+R32)</f>
        <v>0</v>
      </c>
      <c r="AR32" s="117">
        <f>IF(B32&lt;&gt;0,((Ripartizione!B32*W32)+(Ripartizione!B32*X32)), W32+X32)</f>
        <v>0</v>
      </c>
      <c r="AS32" s="117">
        <f t="shared" si="19"/>
        <v>0</v>
      </c>
      <c r="AT32" s="117">
        <f>IF(B32&lt;&gt;0,((Ripartizione!B32*AI32)+(Ripartizione!B32*AJ32)), AI32+AJ32)</f>
        <v>0</v>
      </c>
      <c r="AU32" s="117">
        <f>IF(B32&lt;&gt;0,((Ripartizione!B32*AO32)+(Ripartizione!B32*AP32)), AO32+AP32)</f>
        <v>0</v>
      </c>
      <c r="AV32" s="117">
        <f t="shared" si="20"/>
        <v>0</v>
      </c>
      <c r="AW32" s="117">
        <f t="shared" si="21"/>
        <v>0</v>
      </c>
      <c r="AX32" s="117">
        <f>IF($C$17="SI",((C32*'MOTORE 2024'!$B$35) + (D32*'Motore 2021'!$B$35)),0)</f>
        <v>0</v>
      </c>
      <c r="AY32" s="118">
        <f>IF($C$17="SI",((C32*'MOTORE 2024'!$B$35)+(C32*'MOTORE 2024'!$B$35)*10% + (D32*'MOTORE 2024'!$B$35)+(D32*'MOTORE 2024'!$B$35)*10%),0)</f>
        <v>0</v>
      </c>
      <c r="AZ32" s="119">
        <f>IF($C$17="SI",(((C32*'MOTORE 2024'!$B$38))+((D32*'Motore 2021'!$B$38))),0)</f>
        <v>0</v>
      </c>
      <c r="BA32" s="118">
        <f>IF($C$17="SI",(((C32*'MOTORE 2024'!$B$38)+((C32*'MOTORE 2024'!$B$38)*10%))+((D32*'MOTORE 2024'!$B$38)+((D32*'MOTORE 2024'!$B$38)*10%))),0)</f>
        <v>0</v>
      </c>
      <c r="BB32" s="118">
        <f t="shared" si="22"/>
        <v>0</v>
      </c>
      <c r="BC32" s="120">
        <f t="shared" si="23"/>
        <v>0</v>
      </c>
      <c r="BD32" s="120">
        <f>IF($C$17="SI",(C32*3*('MOTORE 2024'!$B$41+'MOTORE 2024'!$B$42+'MOTORE 2024'!$B$43+'MOTORE 2024'!$B$44)),(C32*1*('MOTORE 2024'!$B$41+'MOTORE 2024'!$B$42+'MOTORE 2024'!$B$43+'MOTORE 2024'!$B$44)))</f>
        <v>0</v>
      </c>
      <c r="BE32" s="121">
        <f>IF($C$17="SI",(D32*3*('Motore 2021'!$B$41+'Motore 2021'!$B$42+'Motore 2021'!$D$43+'Motore 2021'!$B$44)),(D32*1*('Motore 2021'!$B$41+'Motore 2021'!$B$42+'Motore 2021'!$D$43+'Motore 2021'!$B$44)))</f>
        <v>0</v>
      </c>
      <c r="BF32" s="120">
        <f>IF($C$17="SI",(C32*3*('MOTORE 2024'!$B$41+'MOTORE 2024'!$B$42+'MOTORE 2024'!$B$43+'MOTORE 2024'!$B$44))+((C32*3*('MOTORE 2024'!$B$41+'MOTORE 2024'!$B$42+'MOTORE 2024'!$B$43+'MOTORE 2024'!$B$44))*10%),(C32*1*('MOTORE 2024'!$B$41+'MOTORE 2024'!$B$42+'MOTORE 2024'!$B$43+'MOTORE 2024'!$B$44))+((C32*1*('MOTORE 2024'!$B$41+'MOTORE 2024'!$B$42+'MOTORE 2024'!$B$43+'MOTORE 2024'!$B$44))*10%))</f>
        <v>0</v>
      </c>
      <c r="BG32" s="120">
        <f>IF($C$17="SI",(D32*3*('Motore 2021'!$B$41+'Motore 2021'!$B$42+'Motore 2021'!$D$43+'Motore 2021'!$B$44))+((D32*3*('Motore 2021'!$B$41+'Motore 2021'!$B$42+'Motore 2021'!$D$43+'Motore 2021'!$B$44))*10%),(D32*1*('Motore 2021'!$B$41+'Motore 2021'!$B$42+'Motore 2021'!$D$43+'Motore 2021'!$B$44))+((D32*1*('Motore 2021'!$B$41+'Motore 2021'!$B$42+'Motore 2021'!$D$43+'Motore 2021'!$B$44))*10%))</f>
        <v>0</v>
      </c>
      <c r="BH32" s="120">
        <f t="shared" si="24"/>
        <v>0</v>
      </c>
      <c r="BI32" s="120">
        <f t="shared" si="25"/>
        <v>0</v>
      </c>
      <c r="BJ32" s="120">
        <f>IF(H32&lt;&gt;0,IF($C$17="SI",((('MOTORE 2024'!$B$47+'MOTORE 2024'!$B$50+'MOTORE 2024'!$B$53)/365)*$F$14)+(((('MOTORE 2024'!$B$47+'MOTORE 2024'!$B$50+'Motore 2021'!$B$53)/365)*$F$14)*10%),(('MOTORE 2024'!$B$53/365)*$F$14)+(('MOTORE 2024'!$B$53/365)*$F$14)*10%),0)</f>
        <v>0</v>
      </c>
      <c r="BK32" s="120">
        <f>IF(H32&lt;&gt;0,IF($C$17="SI",((('Motore 2021'!$B$47+'Motore 2021'!$B$50+'Motore 2021'!$B$53)/365)*$F$13)+(((('Motore 2021'!$B$47+'Motore 2021'!$B$50+'Motore 2021'!$B$53)/365)*$F$13)*10%),(('Motore 2021'!$B$53/365)*$F$13)+(('Motore 2021'!$B$53/365)*$F$13)*10%),0)</f>
        <v>0</v>
      </c>
      <c r="BL32" s="120">
        <f>IF(H32&lt;&gt;0,IF($C$17="SI",((('MOTORE 2024'!$B$47+'MOTORE 2024'!$B$50+'MOTORE 2024'!$B$53)/365)*$F$14),(('MOTORE 2024'!$B$53/365)*$F$14)),0)</f>
        <v>0</v>
      </c>
      <c r="BM32" s="120">
        <f>IF(H32&lt;&gt;0,IF($C$17="SI",((('Motore 2021'!$B$47+'Motore 2021'!$B$50+'Motore 2021'!$B$53)/365)*$F$13),(('Motore 2021'!$B$53/365)*$F$13)),0)</f>
        <v>0</v>
      </c>
      <c r="BN32" s="120">
        <f t="shared" si="26"/>
        <v>0</v>
      </c>
      <c r="BO32" s="122">
        <f t="shared" si="27"/>
        <v>0</v>
      </c>
      <c r="BP32" s="42"/>
    </row>
    <row r="33" spans="1:68" x14ac:dyDescent="0.3">
      <c r="A33" s="65" t="s">
        <v>4</v>
      </c>
      <c r="B33" s="51">
        <v>0</v>
      </c>
      <c r="C33" s="51">
        <v>0</v>
      </c>
      <c r="D33" s="51">
        <v>0</v>
      </c>
      <c r="E33" s="51">
        <f t="shared" si="12"/>
        <v>0</v>
      </c>
      <c r="F33" s="55" t="s">
        <v>8</v>
      </c>
      <c r="G33" s="62">
        <f t="shared" si="13"/>
        <v>0</v>
      </c>
      <c r="H33" s="62">
        <f t="shared" si="14"/>
        <v>0</v>
      </c>
      <c r="I33" s="63">
        <f t="shared" si="15"/>
        <v>0</v>
      </c>
      <c r="J33" s="63">
        <f t="shared" si="16"/>
        <v>0</v>
      </c>
      <c r="K33" s="64">
        <f t="shared" si="0"/>
        <v>0</v>
      </c>
      <c r="L33" s="64">
        <f t="shared" si="1"/>
        <v>0</v>
      </c>
      <c r="M33" s="106">
        <f>IF(K33&lt;'MOTORE 2024'!$H$28,Ripartizione!K33,'MOTORE 2024'!$H$28)</f>
        <v>0</v>
      </c>
      <c r="N33" s="106">
        <f>IF(L33&lt;'Motore 2021'!$H$28,Ripartizione!L33,'Motore 2021'!$H$28)</f>
        <v>0</v>
      </c>
      <c r="O33" s="106">
        <f t="shared" si="2"/>
        <v>0</v>
      </c>
      <c r="P33" s="106">
        <f t="shared" si="3"/>
        <v>0</v>
      </c>
      <c r="Q33" s="106">
        <f>ROUND(O33*'MOTORE 2024'!$E$28,2)</f>
        <v>0</v>
      </c>
      <c r="R33" s="106">
        <f>ROUND(P33*'Motore 2021'!$E$28,2)</f>
        <v>0</v>
      </c>
      <c r="S33" s="106">
        <f>IF((K33-M33)&lt;'MOTORE 2024'!$H$29,(K33-M33),'MOTORE 2024'!$H$29)</f>
        <v>0</v>
      </c>
      <c r="T33" s="106">
        <f>IF((L33-N33)&lt;'Motore 2021'!$H$29,(L33-N33),'Motore 2021'!$H$29)</f>
        <v>0</v>
      </c>
      <c r="U33" s="106">
        <f t="shared" si="4"/>
        <v>0</v>
      </c>
      <c r="V33" s="106">
        <f t="shared" si="5"/>
        <v>0</v>
      </c>
      <c r="W33" s="106">
        <f>ROUND(U33*'MOTORE 2024'!$E$29,2)</f>
        <v>0</v>
      </c>
      <c r="X33" s="106">
        <f>ROUND(V33*'Motore 2021'!$E$29,2)</f>
        <v>0</v>
      </c>
      <c r="Y33" s="106">
        <f>IF(K33-M33-S33&lt;'MOTORE 2024'!$H$30,(Ripartizione!K33-Ripartizione!M33-Ripartizione!S33),'MOTORE 2024'!$H$30)</f>
        <v>0</v>
      </c>
      <c r="Z33" s="106">
        <f>IF(L33-N33-T33&lt;'Motore 2021'!$H$30,(Ripartizione!L33-Ripartizione!N33-Ripartizione!T33),'Motore 2021'!$H$30)</f>
        <v>0</v>
      </c>
      <c r="AA33" s="106">
        <f t="shared" si="6"/>
        <v>0</v>
      </c>
      <c r="AB33" s="106">
        <f t="shared" si="7"/>
        <v>0</v>
      </c>
      <c r="AC33" s="106">
        <f>ROUND(AA33*'MOTORE 2024'!$E$30,2)</f>
        <v>0</v>
      </c>
      <c r="AD33" s="106">
        <f>ROUND(AB33*'Motore 2021'!$E$30,2)</f>
        <v>0</v>
      </c>
      <c r="AE33" s="106">
        <f>IF((K33-M33-S33-Y33)&lt;'MOTORE 2024'!$H$31, (K33-M33-S33-Y33),'MOTORE 2024'!$H$31)</f>
        <v>0</v>
      </c>
      <c r="AF33" s="106">
        <f>IF((L33-N33-T33-Z33)&lt;'Motore 2021'!$H$31, (L33-N33-T33-Z33),'Motore 2021'!$H$31)</f>
        <v>0</v>
      </c>
      <c r="AG33" s="106">
        <f t="shared" si="8"/>
        <v>0</v>
      </c>
      <c r="AH33" s="106">
        <f t="shared" si="9"/>
        <v>0</v>
      </c>
      <c r="AI33" s="106">
        <f>ROUND(AG33*'MOTORE 2024'!$E$31,2)</f>
        <v>0</v>
      </c>
      <c r="AJ33" s="106">
        <f>ROUND(AH33*'Motore 2021'!$E$31,2)</f>
        <v>0</v>
      </c>
      <c r="AK33" s="106">
        <f t="shared" si="17"/>
        <v>0</v>
      </c>
      <c r="AL33" s="106">
        <f t="shared" si="18"/>
        <v>0</v>
      </c>
      <c r="AM33" s="106">
        <f t="shared" si="10"/>
        <v>0</v>
      </c>
      <c r="AN33" s="106">
        <f t="shared" si="11"/>
        <v>0</v>
      </c>
      <c r="AO33" s="106">
        <f>ROUND(AM33*'MOTORE 2024'!$E$32,2)</f>
        <v>0</v>
      </c>
      <c r="AP33" s="106">
        <f>ROUND(AN33*'Motore 2021'!$E$32,2)</f>
        <v>0</v>
      </c>
      <c r="AQ33" s="117">
        <f>IF(B33&lt;&gt;0,((Q33+R33)*Ripartizione!B33),Q33+R33)</f>
        <v>0</v>
      </c>
      <c r="AR33" s="117">
        <f>IF(B33&lt;&gt;0,((Ripartizione!B33*W33)+(Ripartizione!B33*X33)), W33+X33)</f>
        <v>0</v>
      </c>
      <c r="AS33" s="117">
        <f t="shared" si="19"/>
        <v>0</v>
      </c>
      <c r="AT33" s="117">
        <f>IF(B33&lt;&gt;0,((Ripartizione!B33*AI33)+(Ripartizione!B33*AJ33)), AI33+AJ33)</f>
        <v>0</v>
      </c>
      <c r="AU33" s="117">
        <f>IF(B33&lt;&gt;0,((Ripartizione!B33*AO33)+(Ripartizione!B33*AP33)), AO33+AP33)</f>
        <v>0</v>
      </c>
      <c r="AV33" s="117">
        <f t="shared" si="20"/>
        <v>0</v>
      </c>
      <c r="AW33" s="117">
        <f t="shared" si="21"/>
        <v>0</v>
      </c>
      <c r="AX33" s="117">
        <f>IF($C$17="SI",((C33*'MOTORE 2024'!$B$35) + (D33*'Motore 2021'!$B$35)),0)</f>
        <v>0</v>
      </c>
      <c r="AY33" s="118">
        <f>IF($C$17="SI",((C33*'MOTORE 2024'!$B$35)+(C33*'MOTORE 2024'!$B$35)*10% + (D33*'MOTORE 2024'!$B$35)+(D33*'MOTORE 2024'!$B$35)*10%),0)</f>
        <v>0</v>
      </c>
      <c r="AZ33" s="119">
        <f>IF($C$17="SI",(((C33*'MOTORE 2024'!$B$38))+((D33*'Motore 2021'!$B$38))),0)</f>
        <v>0</v>
      </c>
      <c r="BA33" s="118">
        <f>IF($C$17="SI",(((C33*'MOTORE 2024'!$B$38)+((C33*'MOTORE 2024'!$B$38)*10%))+((D33*'MOTORE 2024'!$B$38)+((D33*'MOTORE 2024'!$B$38)*10%))),0)</f>
        <v>0</v>
      </c>
      <c r="BB33" s="118">
        <f t="shared" si="22"/>
        <v>0</v>
      </c>
      <c r="BC33" s="120">
        <f t="shared" si="23"/>
        <v>0</v>
      </c>
      <c r="BD33" s="120">
        <f>IF($C$17="SI",(C33*3*('MOTORE 2024'!$B$41+'MOTORE 2024'!$B$42+'MOTORE 2024'!$B$43+'MOTORE 2024'!$B$44)),(C33*1*('MOTORE 2024'!$B$41+'MOTORE 2024'!$B$42+'MOTORE 2024'!$B$43+'MOTORE 2024'!$B$44)))</f>
        <v>0</v>
      </c>
      <c r="BE33" s="121">
        <f>IF($C$17="SI",(D33*3*('Motore 2021'!$B$41+'Motore 2021'!$B$42+'Motore 2021'!$D$43+'Motore 2021'!$B$44)),(D33*1*('Motore 2021'!$B$41+'Motore 2021'!$B$42+'Motore 2021'!$D$43+'Motore 2021'!$B$44)))</f>
        <v>0</v>
      </c>
      <c r="BF33" s="120">
        <f>IF($C$17="SI",(C33*3*('MOTORE 2024'!$B$41+'MOTORE 2024'!$B$42+'MOTORE 2024'!$B$43+'MOTORE 2024'!$B$44))+((C33*3*('MOTORE 2024'!$B$41+'MOTORE 2024'!$B$42+'MOTORE 2024'!$B$43+'MOTORE 2024'!$B$44))*10%),(C33*1*('MOTORE 2024'!$B$41+'MOTORE 2024'!$B$42+'MOTORE 2024'!$B$43+'MOTORE 2024'!$B$44))+((C33*1*('MOTORE 2024'!$B$41+'MOTORE 2024'!$B$42+'MOTORE 2024'!$B$43+'MOTORE 2024'!$B$44))*10%))</f>
        <v>0</v>
      </c>
      <c r="BG33" s="120">
        <f>IF($C$17="SI",(D33*3*('Motore 2021'!$B$41+'Motore 2021'!$B$42+'Motore 2021'!$D$43+'Motore 2021'!$B$44))+((D33*3*('Motore 2021'!$B$41+'Motore 2021'!$B$42+'Motore 2021'!$D$43+'Motore 2021'!$B$44))*10%),(D33*1*('Motore 2021'!$B$41+'Motore 2021'!$B$42+'Motore 2021'!$D$43+'Motore 2021'!$B$44))+((D33*1*('Motore 2021'!$B$41+'Motore 2021'!$B$42+'Motore 2021'!$D$43+'Motore 2021'!$B$44))*10%))</f>
        <v>0</v>
      </c>
      <c r="BH33" s="120">
        <f t="shared" si="24"/>
        <v>0</v>
      </c>
      <c r="BI33" s="120">
        <f t="shared" si="25"/>
        <v>0</v>
      </c>
      <c r="BJ33" s="120">
        <f>IF(H33&lt;&gt;0,IF($C$17="SI",((('MOTORE 2024'!$B$47+'MOTORE 2024'!$B$50+'MOTORE 2024'!$B$53)/365)*$F$14)+(((('MOTORE 2024'!$B$47+'MOTORE 2024'!$B$50+'Motore 2021'!$B$53)/365)*$F$14)*10%),(('MOTORE 2024'!$B$53/365)*$F$14)+(('MOTORE 2024'!$B$53/365)*$F$14)*10%),0)</f>
        <v>0</v>
      </c>
      <c r="BK33" s="120">
        <f>IF(H33&lt;&gt;0,IF($C$17="SI",((('Motore 2021'!$B$47+'Motore 2021'!$B$50+'Motore 2021'!$B$53)/365)*$F$13)+(((('Motore 2021'!$B$47+'Motore 2021'!$B$50+'Motore 2021'!$B$53)/365)*$F$13)*10%),(('Motore 2021'!$B$53/365)*$F$13)+(('Motore 2021'!$B$53/365)*$F$13)*10%),0)</f>
        <v>0</v>
      </c>
      <c r="BL33" s="120">
        <f>IF(H33&lt;&gt;0,IF($C$17="SI",((('MOTORE 2024'!$B$47+'MOTORE 2024'!$B$50+'MOTORE 2024'!$B$53)/365)*$F$14),(('MOTORE 2024'!$B$53/365)*$F$14)),0)</f>
        <v>0</v>
      </c>
      <c r="BM33" s="120">
        <f>IF(H33&lt;&gt;0,IF($C$17="SI",((('Motore 2021'!$B$47+'Motore 2021'!$B$50+'Motore 2021'!$B$53)/365)*$F$13),(('Motore 2021'!$B$53/365)*$F$13)),0)</f>
        <v>0</v>
      </c>
      <c r="BN33" s="120">
        <f t="shared" si="26"/>
        <v>0</v>
      </c>
      <c r="BO33" s="122">
        <f t="shared" si="27"/>
        <v>0</v>
      </c>
      <c r="BP33" s="42"/>
    </row>
    <row r="34" spans="1:68" x14ac:dyDescent="0.3">
      <c r="A34" s="65" t="s">
        <v>5</v>
      </c>
      <c r="B34" s="51">
        <v>0</v>
      </c>
      <c r="C34" s="51">
        <v>0</v>
      </c>
      <c r="D34" s="51">
        <v>0</v>
      </c>
      <c r="E34" s="51">
        <f t="shared" si="12"/>
        <v>0</v>
      </c>
      <c r="F34" s="55" t="s">
        <v>8</v>
      </c>
      <c r="G34" s="62">
        <f t="shared" si="13"/>
        <v>0</v>
      </c>
      <c r="H34" s="62">
        <f t="shared" si="14"/>
        <v>0</v>
      </c>
      <c r="I34" s="63">
        <f t="shared" si="15"/>
        <v>0</v>
      </c>
      <c r="J34" s="63">
        <f t="shared" si="16"/>
        <v>0</v>
      </c>
      <c r="K34" s="64">
        <f t="shared" si="0"/>
        <v>0</v>
      </c>
      <c r="L34" s="64">
        <f t="shared" si="1"/>
        <v>0</v>
      </c>
      <c r="M34" s="106">
        <f>IF(K34&lt;'MOTORE 2024'!$H$28,Ripartizione!K34,'MOTORE 2024'!$H$28)</f>
        <v>0</v>
      </c>
      <c r="N34" s="106">
        <f>IF(L34&lt;'Motore 2021'!$H$28,Ripartizione!L34,'Motore 2021'!$H$28)</f>
        <v>0</v>
      </c>
      <c r="O34" s="106">
        <f t="shared" si="2"/>
        <v>0</v>
      </c>
      <c r="P34" s="106">
        <f t="shared" si="3"/>
        <v>0</v>
      </c>
      <c r="Q34" s="106">
        <f>ROUND(O34*'MOTORE 2024'!$E$28,2)</f>
        <v>0</v>
      </c>
      <c r="R34" s="106">
        <f>ROUND(P34*'Motore 2021'!$E$28,2)</f>
        <v>0</v>
      </c>
      <c r="S34" s="106">
        <f>IF((K34-M34)&lt;'MOTORE 2024'!$H$29,(K34-M34),'MOTORE 2024'!$H$29)</f>
        <v>0</v>
      </c>
      <c r="T34" s="106">
        <f>IF((L34-N34)&lt;'Motore 2021'!$H$29,(L34-N34),'Motore 2021'!$H$29)</f>
        <v>0</v>
      </c>
      <c r="U34" s="106">
        <f t="shared" si="4"/>
        <v>0</v>
      </c>
      <c r="V34" s="106">
        <f t="shared" si="5"/>
        <v>0</v>
      </c>
      <c r="W34" s="106">
        <f>ROUND(U34*'MOTORE 2024'!$E$29,2)</f>
        <v>0</v>
      </c>
      <c r="X34" s="106">
        <f>ROUND(V34*'Motore 2021'!$E$29,2)</f>
        <v>0</v>
      </c>
      <c r="Y34" s="106">
        <f>IF(K34-M34-S34&lt;'MOTORE 2024'!$H$30,(Ripartizione!K34-Ripartizione!M34-Ripartizione!S34),'MOTORE 2024'!$H$30)</f>
        <v>0</v>
      </c>
      <c r="Z34" s="106">
        <f>IF(L34-N34-T34&lt;'Motore 2021'!$H$30,(Ripartizione!L34-Ripartizione!N34-Ripartizione!T34),'Motore 2021'!$H$30)</f>
        <v>0</v>
      </c>
      <c r="AA34" s="106">
        <f t="shared" si="6"/>
        <v>0</v>
      </c>
      <c r="AB34" s="106">
        <f t="shared" si="7"/>
        <v>0</v>
      </c>
      <c r="AC34" s="106">
        <f>ROUND(AA34*'MOTORE 2024'!$E$30,2)</f>
        <v>0</v>
      </c>
      <c r="AD34" s="106">
        <f>ROUND(AB34*'Motore 2021'!$E$30,2)</f>
        <v>0</v>
      </c>
      <c r="AE34" s="106">
        <f>IF((K34-M34-S34-Y34)&lt;'MOTORE 2024'!$H$31, (K34-M34-S34-Y34),'MOTORE 2024'!$H$31)</f>
        <v>0</v>
      </c>
      <c r="AF34" s="106">
        <f>IF((L34-N34-T34-Z34)&lt;'Motore 2021'!$H$31, (L34-N34-T34-Z34),'Motore 2021'!$H$31)</f>
        <v>0</v>
      </c>
      <c r="AG34" s="106">
        <f t="shared" si="8"/>
        <v>0</v>
      </c>
      <c r="AH34" s="106">
        <f t="shared" si="9"/>
        <v>0</v>
      </c>
      <c r="AI34" s="106">
        <f>ROUND(AG34*'MOTORE 2024'!$E$31,2)</f>
        <v>0</v>
      </c>
      <c r="AJ34" s="106">
        <f>ROUND(AH34*'Motore 2021'!$E$31,2)</f>
        <v>0</v>
      </c>
      <c r="AK34" s="106">
        <f t="shared" si="17"/>
        <v>0</v>
      </c>
      <c r="AL34" s="106">
        <f t="shared" si="18"/>
        <v>0</v>
      </c>
      <c r="AM34" s="106">
        <f t="shared" si="10"/>
        <v>0</v>
      </c>
      <c r="AN34" s="106">
        <f t="shared" si="11"/>
        <v>0</v>
      </c>
      <c r="AO34" s="106">
        <f>ROUND(AM34*'MOTORE 2024'!$E$32,2)</f>
        <v>0</v>
      </c>
      <c r="AP34" s="106">
        <f>ROUND(AN34*'Motore 2021'!$E$32,2)</f>
        <v>0</v>
      </c>
      <c r="AQ34" s="117">
        <f>IF(B34&lt;&gt;0,((Q34+R34)*Ripartizione!B34),Q34+R34)</f>
        <v>0</v>
      </c>
      <c r="AR34" s="117">
        <f>IF(B34&lt;&gt;0,((Ripartizione!B34*W34)+(Ripartizione!B34*X34)), W34+X34)</f>
        <v>0</v>
      </c>
      <c r="AS34" s="117">
        <f t="shared" si="19"/>
        <v>0</v>
      </c>
      <c r="AT34" s="117">
        <f>IF(B34&lt;&gt;0,((Ripartizione!B34*AI34)+(Ripartizione!B34*AJ34)), AI34+AJ34)</f>
        <v>0</v>
      </c>
      <c r="AU34" s="117">
        <f>IF(B34&lt;&gt;0,((Ripartizione!B34*AO34)+(Ripartizione!B34*AP34)), AO34+AP34)</f>
        <v>0</v>
      </c>
      <c r="AV34" s="117">
        <f t="shared" si="20"/>
        <v>0</v>
      </c>
      <c r="AW34" s="117">
        <f t="shared" si="21"/>
        <v>0</v>
      </c>
      <c r="AX34" s="117">
        <f>IF($C$17="SI",((C34*'MOTORE 2024'!$B$35) + (D34*'Motore 2021'!$B$35)),0)</f>
        <v>0</v>
      </c>
      <c r="AY34" s="118">
        <f>IF($C$17="SI",((C34*'MOTORE 2024'!$B$35)+(C34*'MOTORE 2024'!$B$35)*10% + (D34*'MOTORE 2024'!$B$35)+(D34*'MOTORE 2024'!$B$35)*10%),0)</f>
        <v>0</v>
      </c>
      <c r="AZ34" s="119">
        <f>IF($C$17="SI",(((C34*'MOTORE 2024'!$B$38))+((D34*'Motore 2021'!$B$38))),0)</f>
        <v>0</v>
      </c>
      <c r="BA34" s="118">
        <f>IF($C$17="SI",(((C34*'MOTORE 2024'!$B$38)+((C34*'MOTORE 2024'!$B$38)*10%))+((D34*'MOTORE 2024'!$B$38)+((D34*'MOTORE 2024'!$B$38)*10%))),0)</f>
        <v>0</v>
      </c>
      <c r="BB34" s="118">
        <f t="shared" si="22"/>
        <v>0</v>
      </c>
      <c r="BC34" s="120">
        <f t="shared" si="23"/>
        <v>0</v>
      </c>
      <c r="BD34" s="120">
        <f>IF($C$17="SI",(C34*3*('MOTORE 2024'!$B$41+'MOTORE 2024'!$B$42+'MOTORE 2024'!$B$43+'MOTORE 2024'!$B$44)),(C34*1*('MOTORE 2024'!$B$41+'MOTORE 2024'!$B$42+'MOTORE 2024'!$B$43+'MOTORE 2024'!$B$44)))</f>
        <v>0</v>
      </c>
      <c r="BE34" s="121">
        <f>IF($C$17="SI",(D34*3*('Motore 2021'!$B$41+'Motore 2021'!$B$42+'Motore 2021'!$D$43+'Motore 2021'!$B$44)),(D34*1*('Motore 2021'!$B$41+'Motore 2021'!$B$42+'Motore 2021'!$D$43+'Motore 2021'!$B$44)))</f>
        <v>0</v>
      </c>
      <c r="BF34" s="120">
        <f>IF($C$17="SI",(C34*3*('MOTORE 2024'!$B$41+'MOTORE 2024'!$B$42+'MOTORE 2024'!$B$43+'MOTORE 2024'!$B$44))+((C34*3*('MOTORE 2024'!$B$41+'MOTORE 2024'!$B$42+'MOTORE 2024'!$B$43+'MOTORE 2024'!$B$44))*10%),(C34*1*('MOTORE 2024'!$B$41+'MOTORE 2024'!$B$42+'MOTORE 2024'!$B$43+'MOTORE 2024'!$B$44))+((C34*1*('MOTORE 2024'!$B$41+'MOTORE 2024'!$B$42+'MOTORE 2024'!$B$43+'MOTORE 2024'!$B$44))*10%))</f>
        <v>0</v>
      </c>
      <c r="BG34" s="120">
        <f>IF($C$17="SI",(D34*3*('Motore 2021'!$B$41+'Motore 2021'!$B$42+'Motore 2021'!$D$43+'Motore 2021'!$B$44))+((D34*3*('Motore 2021'!$B$41+'Motore 2021'!$B$42+'Motore 2021'!$D$43+'Motore 2021'!$B$44))*10%),(D34*1*('Motore 2021'!$B$41+'Motore 2021'!$B$42+'Motore 2021'!$D$43+'Motore 2021'!$B$44))+((D34*1*('Motore 2021'!$B$41+'Motore 2021'!$B$42+'Motore 2021'!$D$43+'Motore 2021'!$B$44))*10%))</f>
        <v>0</v>
      </c>
      <c r="BH34" s="120">
        <f t="shared" si="24"/>
        <v>0</v>
      </c>
      <c r="BI34" s="120">
        <f t="shared" si="25"/>
        <v>0</v>
      </c>
      <c r="BJ34" s="120">
        <f>IF(H34&lt;&gt;0,IF($C$17="SI",((('MOTORE 2024'!$B$47+'MOTORE 2024'!$B$50+'MOTORE 2024'!$B$53)/365)*$F$14)+(((('MOTORE 2024'!$B$47+'MOTORE 2024'!$B$50+'Motore 2021'!$B$53)/365)*$F$14)*10%),(('MOTORE 2024'!$B$53/365)*$F$14)+(('MOTORE 2024'!$B$53/365)*$F$14)*10%),0)</f>
        <v>0</v>
      </c>
      <c r="BK34" s="120">
        <f>IF(H34&lt;&gt;0,IF($C$17="SI",((('Motore 2021'!$B$47+'Motore 2021'!$B$50+'Motore 2021'!$B$53)/365)*$F$13)+(((('Motore 2021'!$B$47+'Motore 2021'!$B$50+'Motore 2021'!$B$53)/365)*$F$13)*10%),(('Motore 2021'!$B$53/365)*$F$13)+(('Motore 2021'!$B$53/365)*$F$13)*10%),0)</f>
        <v>0</v>
      </c>
      <c r="BL34" s="120">
        <f>IF(H34&lt;&gt;0,IF($C$17="SI",((('MOTORE 2024'!$B$47+'MOTORE 2024'!$B$50+'MOTORE 2024'!$B$53)/365)*$F$14),(('MOTORE 2024'!$B$53/365)*$F$14)),0)</f>
        <v>0</v>
      </c>
      <c r="BM34" s="120">
        <f>IF(H34&lt;&gt;0,IF($C$17="SI",((('Motore 2021'!$B$47+'Motore 2021'!$B$50+'Motore 2021'!$B$53)/365)*$F$13),(('Motore 2021'!$B$53/365)*$F$13)),0)</f>
        <v>0</v>
      </c>
      <c r="BN34" s="120">
        <f t="shared" si="26"/>
        <v>0</v>
      </c>
      <c r="BO34" s="122">
        <f t="shared" si="27"/>
        <v>0</v>
      </c>
      <c r="BP34" s="42"/>
    </row>
    <row r="35" spans="1:68" x14ac:dyDescent="0.3">
      <c r="A35" s="65" t="s">
        <v>6</v>
      </c>
      <c r="B35" s="51">
        <v>0</v>
      </c>
      <c r="C35" s="51">
        <v>0</v>
      </c>
      <c r="D35" s="51">
        <v>0</v>
      </c>
      <c r="E35" s="51">
        <f t="shared" si="12"/>
        <v>0</v>
      </c>
      <c r="F35" s="55" t="s">
        <v>8</v>
      </c>
      <c r="G35" s="62">
        <f t="shared" si="13"/>
        <v>0</v>
      </c>
      <c r="H35" s="62">
        <f t="shared" si="14"/>
        <v>0</v>
      </c>
      <c r="I35" s="63">
        <f t="shared" si="15"/>
        <v>0</v>
      </c>
      <c r="J35" s="63">
        <f t="shared" si="16"/>
        <v>0</v>
      </c>
      <c r="K35" s="64">
        <f t="shared" si="0"/>
        <v>0</v>
      </c>
      <c r="L35" s="64">
        <f t="shared" si="1"/>
        <v>0</v>
      </c>
      <c r="M35" s="106">
        <f>IF(K35&lt;'MOTORE 2024'!$H$28,Ripartizione!K35,'MOTORE 2024'!$H$28)</f>
        <v>0</v>
      </c>
      <c r="N35" s="106">
        <f>IF(L35&lt;'Motore 2021'!$H$28,Ripartizione!L35,'Motore 2021'!$H$28)</f>
        <v>0</v>
      </c>
      <c r="O35" s="106">
        <f t="shared" si="2"/>
        <v>0</v>
      </c>
      <c r="P35" s="106">
        <f t="shared" si="3"/>
        <v>0</v>
      </c>
      <c r="Q35" s="106">
        <f>ROUND(O35*'MOTORE 2024'!$E$28,2)</f>
        <v>0</v>
      </c>
      <c r="R35" s="106">
        <f>ROUND(P35*'Motore 2021'!$E$28,2)</f>
        <v>0</v>
      </c>
      <c r="S35" s="106">
        <f>IF((K35-M35)&lt;'MOTORE 2024'!$H$29,(K35-M35),'MOTORE 2024'!$H$29)</f>
        <v>0</v>
      </c>
      <c r="T35" s="106">
        <f>IF((L35-N35)&lt;'Motore 2021'!$H$29,(L35-N35),'Motore 2021'!$H$29)</f>
        <v>0</v>
      </c>
      <c r="U35" s="106">
        <f t="shared" si="4"/>
        <v>0</v>
      </c>
      <c r="V35" s="106">
        <f t="shared" si="5"/>
        <v>0</v>
      </c>
      <c r="W35" s="106">
        <f>ROUND(U35*'MOTORE 2024'!$E$29,2)</f>
        <v>0</v>
      </c>
      <c r="X35" s="106">
        <f>ROUND(V35*'Motore 2021'!$E$29,2)</f>
        <v>0</v>
      </c>
      <c r="Y35" s="106">
        <f>IF(K35-M35-S35&lt;'MOTORE 2024'!$H$30,(Ripartizione!K35-Ripartizione!M35-Ripartizione!S35),'MOTORE 2024'!$H$30)</f>
        <v>0</v>
      </c>
      <c r="Z35" s="106">
        <f>IF(L35-N35-T35&lt;'Motore 2021'!$H$30,(Ripartizione!L35-Ripartizione!N35-Ripartizione!T35),'Motore 2021'!$H$30)</f>
        <v>0</v>
      </c>
      <c r="AA35" s="106">
        <f t="shared" si="6"/>
        <v>0</v>
      </c>
      <c r="AB35" s="106">
        <f t="shared" si="7"/>
        <v>0</v>
      </c>
      <c r="AC35" s="106">
        <f>ROUND(AA35*'MOTORE 2024'!$E$30,2)</f>
        <v>0</v>
      </c>
      <c r="AD35" s="106">
        <f>ROUND(AB35*'Motore 2021'!$E$30,2)</f>
        <v>0</v>
      </c>
      <c r="AE35" s="106">
        <f>IF((K35-M35-S35-Y35)&lt;'MOTORE 2024'!$H$31, (K35-M35-S35-Y35),'MOTORE 2024'!$H$31)</f>
        <v>0</v>
      </c>
      <c r="AF35" s="106">
        <f>IF((L35-N35-T35-Z35)&lt;'Motore 2021'!$H$31, (L35-N35-T35-Z35),'Motore 2021'!$H$31)</f>
        <v>0</v>
      </c>
      <c r="AG35" s="106">
        <f t="shared" si="8"/>
        <v>0</v>
      </c>
      <c r="AH35" s="106">
        <f t="shared" si="9"/>
        <v>0</v>
      </c>
      <c r="AI35" s="106">
        <f>ROUND(AG35*'MOTORE 2024'!$E$31,2)</f>
        <v>0</v>
      </c>
      <c r="AJ35" s="106">
        <f>ROUND(AH35*'Motore 2021'!$E$31,2)</f>
        <v>0</v>
      </c>
      <c r="AK35" s="106">
        <f t="shared" si="17"/>
        <v>0</v>
      </c>
      <c r="AL35" s="106">
        <f t="shared" si="18"/>
        <v>0</v>
      </c>
      <c r="AM35" s="106">
        <f t="shared" si="10"/>
        <v>0</v>
      </c>
      <c r="AN35" s="106">
        <f t="shared" si="11"/>
        <v>0</v>
      </c>
      <c r="AO35" s="106">
        <f>ROUND(AM35*'MOTORE 2024'!$E$32,2)</f>
        <v>0</v>
      </c>
      <c r="AP35" s="106">
        <f>ROUND(AN35*'Motore 2021'!$E$32,2)</f>
        <v>0</v>
      </c>
      <c r="AQ35" s="117">
        <f>IF(B35&lt;&gt;0,((Q35+R35)*Ripartizione!B35),Q35+R35)</f>
        <v>0</v>
      </c>
      <c r="AR35" s="117">
        <f>IF(B35&lt;&gt;0,((Ripartizione!B35*W35)+(Ripartizione!B35*X35)), W35+X35)</f>
        <v>0</v>
      </c>
      <c r="AS35" s="117">
        <f t="shared" si="19"/>
        <v>0</v>
      </c>
      <c r="AT35" s="117">
        <f>IF(B35&lt;&gt;0,((Ripartizione!B35*AI35)+(Ripartizione!B35*AJ35)), AI35+AJ35)</f>
        <v>0</v>
      </c>
      <c r="AU35" s="117">
        <f>IF(B35&lt;&gt;0,((Ripartizione!B35*AO35)+(Ripartizione!B35*AP35)), AO35+AP35)</f>
        <v>0</v>
      </c>
      <c r="AV35" s="117">
        <f t="shared" si="20"/>
        <v>0</v>
      </c>
      <c r="AW35" s="117">
        <f t="shared" si="21"/>
        <v>0</v>
      </c>
      <c r="AX35" s="117">
        <f>IF($C$17="SI",((C35*'MOTORE 2024'!$B$35) + (D35*'Motore 2021'!$B$35)),0)</f>
        <v>0</v>
      </c>
      <c r="AY35" s="118">
        <f>IF($C$17="SI",((C35*'MOTORE 2024'!$B$35)+(C35*'MOTORE 2024'!$B$35)*10% + (D35*'MOTORE 2024'!$B$35)+(D35*'MOTORE 2024'!$B$35)*10%),0)</f>
        <v>0</v>
      </c>
      <c r="AZ35" s="119">
        <f>IF($C$17="SI",(((C35*'MOTORE 2024'!$B$38))+((D35*'Motore 2021'!$B$38))),0)</f>
        <v>0</v>
      </c>
      <c r="BA35" s="118">
        <f>IF($C$17="SI",(((C35*'MOTORE 2024'!$B$38)+((C35*'MOTORE 2024'!$B$38)*10%))+((D35*'MOTORE 2024'!$B$38)+((D35*'MOTORE 2024'!$B$38)*10%))),0)</f>
        <v>0</v>
      </c>
      <c r="BB35" s="118">
        <f t="shared" si="22"/>
        <v>0</v>
      </c>
      <c r="BC35" s="120">
        <f t="shared" si="23"/>
        <v>0</v>
      </c>
      <c r="BD35" s="120">
        <f>IF($C$17="SI",(C35*3*('MOTORE 2024'!$B$41+'MOTORE 2024'!$B$42+'MOTORE 2024'!$B$43+'MOTORE 2024'!$B$44)),(C35*1*('MOTORE 2024'!$B$41+'MOTORE 2024'!$B$42+'MOTORE 2024'!$B$43+'MOTORE 2024'!$B$44)))</f>
        <v>0</v>
      </c>
      <c r="BE35" s="121">
        <f>IF($C$17="SI",(D35*3*('Motore 2021'!$B$41+'Motore 2021'!$B$42+'Motore 2021'!$D$43+'Motore 2021'!$B$44)),(D35*1*('Motore 2021'!$B$41+'Motore 2021'!$B$42+'Motore 2021'!$D$43+'Motore 2021'!$B$44)))</f>
        <v>0</v>
      </c>
      <c r="BF35" s="120">
        <f>IF($C$17="SI",(C35*3*('MOTORE 2024'!$B$41+'MOTORE 2024'!$B$42+'MOTORE 2024'!$B$43+'MOTORE 2024'!$B$44))+((C35*3*('MOTORE 2024'!$B$41+'MOTORE 2024'!$B$42+'MOTORE 2024'!$B$43+'MOTORE 2024'!$B$44))*10%),(C35*1*('MOTORE 2024'!$B$41+'MOTORE 2024'!$B$42+'MOTORE 2024'!$B$43+'MOTORE 2024'!$B$44))+((C35*1*('MOTORE 2024'!$B$41+'MOTORE 2024'!$B$42+'MOTORE 2024'!$B$43+'MOTORE 2024'!$B$44))*10%))</f>
        <v>0</v>
      </c>
      <c r="BG35" s="120">
        <f>IF($C$17="SI",(D35*3*('Motore 2021'!$B$41+'Motore 2021'!$B$42+'Motore 2021'!$D$43+'Motore 2021'!$B$44))+((D35*3*('Motore 2021'!$B$41+'Motore 2021'!$B$42+'Motore 2021'!$D$43+'Motore 2021'!$B$44))*10%),(D35*1*('Motore 2021'!$B$41+'Motore 2021'!$B$42+'Motore 2021'!$D$43+'Motore 2021'!$B$44))+((D35*1*('Motore 2021'!$B$41+'Motore 2021'!$B$42+'Motore 2021'!$D$43+'Motore 2021'!$B$44))*10%))</f>
        <v>0</v>
      </c>
      <c r="BH35" s="120">
        <f t="shared" si="24"/>
        <v>0</v>
      </c>
      <c r="BI35" s="120">
        <f t="shared" si="25"/>
        <v>0</v>
      </c>
      <c r="BJ35" s="120">
        <f>IF(H35&lt;&gt;0,IF($C$17="SI",((('MOTORE 2024'!$B$47+'MOTORE 2024'!$B$50+'MOTORE 2024'!$B$53)/365)*$F$14)+(((('MOTORE 2024'!$B$47+'MOTORE 2024'!$B$50+'Motore 2021'!$B$53)/365)*$F$14)*10%),(('MOTORE 2024'!$B$53/365)*$F$14)+(('MOTORE 2024'!$B$53/365)*$F$14)*10%),0)</f>
        <v>0</v>
      </c>
      <c r="BK35" s="120">
        <f>IF(H35&lt;&gt;0,IF($C$17="SI",((('Motore 2021'!$B$47+'Motore 2021'!$B$50+'Motore 2021'!$B$53)/365)*$F$13)+(((('Motore 2021'!$B$47+'Motore 2021'!$B$50+'Motore 2021'!$B$53)/365)*$F$13)*10%),(('Motore 2021'!$B$53/365)*$F$13)+(('Motore 2021'!$B$53/365)*$F$13)*10%),0)</f>
        <v>0</v>
      </c>
      <c r="BL35" s="120">
        <f>IF(H35&lt;&gt;0,IF($C$17="SI",((('MOTORE 2024'!$B$47+'MOTORE 2024'!$B$50+'MOTORE 2024'!$B$53)/365)*$F$14),(('MOTORE 2024'!$B$53/365)*$F$14)),0)</f>
        <v>0</v>
      </c>
      <c r="BM35" s="120">
        <f>IF(H35&lt;&gt;0,IF($C$17="SI",((('Motore 2021'!$B$47+'Motore 2021'!$B$50+'Motore 2021'!$B$53)/365)*$F$13),(('Motore 2021'!$B$53/365)*$F$13)),0)</f>
        <v>0</v>
      </c>
      <c r="BN35" s="120">
        <f t="shared" si="26"/>
        <v>0</v>
      </c>
      <c r="BO35" s="122">
        <f t="shared" si="27"/>
        <v>0</v>
      </c>
      <c r="BP35" s="42"/>
    </row>
    <row r="36" spans="1:68" x14ac:dyDescent="0.3">
      <c r="A36" s="65" t="s">
        <v>7</v>
      </c>
      <c r="B36" s="51">
        <v>0</v>
      </c>
      <c r="C36" s="51">
        <v>0</v>
      </c>
      <c r="D36" s="51">
        <v>0</v>
      </c>
      <c r="E36" s="51">
        <f t="shared" si="12"/>
        <v>0</v>
      </c>
      <c r="F36" s="55" t="s">
        <v>8</v>
      </c>
      <c r="G36" s="62">
        <f t="shared" si="13"/>
        <v>0</v>
      </c>
      <c r="H36" s="62">
        <f t="shared" si="14"/>
        <v>0</v>
      </c>
      <c r="I36" s="63">
        <f t="shared" si="15"/>
        <v>0</v>
      </c>
      <c r="J36" s="63">
        <f t="shared" si="16"/>
        <v>0</v>
      </c>
      <c r="K36" s="64">
        <f t="shared" si="0"/>
        <v>0</v>
      </c>
      <c r="L36" s="64">
        <f t="shared" si="1"/>
        <v>0</v>
      </c>
      <c r="M36" s="106">
        <f>IF(K36&lt;'MOTORE 2024'!$H$28,Ripartizione!K36,'MOTORE 2024'!$H$28)</f>
        <v>0</v>
      </c>
      <c r="N36" s="106">
        <f>IF(L36&lt;'Motore 2021'!$H$28,Ripartizione!L36,'Motore 2021'!$H$28)</f>
        <v>0</v>
      </c>
      <c r="O36" s="106">
        <f t="shared" si="2"/>
        <v>0</v>
      </c>
      <c r="P36" s="106">
        <f t="shared" si="3"/>
        <v>0</v>
      </c>
      <c r="Q36" s="106">
        <f>ROUND(O36*'MOTORE 2024'!$E$28,2)</f>
        <v>0</v>
      </c>
      <c r="R36" s="106">
        <f>ROUND(P36*'Motore 2021'!$E$28,2)</f>
        <v>0</v>
      </c>
      <c r="S36" s="106">
        <f>IF((K36-M36)&lt;'MOTORE 2024'!$H$29,(K36-M36),'MOTORE 2024'!$H$29)</f>
        <v>0</v>
      </c>
      <c r="T36" s="106">
        <f>IF((L36-N36)&lt;'Motore 2021'!$H$29,(L36-N36),'Motore 2021'!$H$29)</f>
        <v>0</v>
      </c>
      <c r="U36" s="106">
        <f t="shared" si="4"/>
        <v>0</v>
      </c>
      <c r="V36" s="106">
        <f t="shared" si="5"/>
        <v>0</v>
      </c>
      <c r="W36" s="106">
        <f>ROUND(U36*'MOTORE 2024'!$E$29,2)</f>
        <v>0</v>
      </c>
      <c r="X36" s="106">
        <f>ROUND(V36*'Motore 2021'!$E$29,2)</f>
        <v>0</v>
      </c>
      <c r="Y36" s="106">
        <f>IF(K36-M36-S36&lt;'MOTORE 2024'!$H$30,(Ripartizione!K36-Ripartizione!M36-Ripartizione!S36),'MOTORE 2024'!$H$30)</f>
        <v>0</v>
      </c>
      <c r="Z36" s="106">
        <f>IF(L36-N36-T36&lt;'Motore 2021'!$H$30,(Ripartizione!L36-Ripartizione!N36-Ripartizione!T36),'Motore 2021'!$H$30)</f>
        <v>0</v>
      </c>
      <c r="AA36" s="106">
        <f t="shared" si="6"/>
        <v>0</v>
      </c>
      <c r="AB36" s="106">
        <f t="shared" si="7"/>
        <v>0</v>
      </c>
      <c r="AC36" s="106">
        <f>ROUND(AA36*'MOTORE 2024'!$E$30,2)</f>
        <v>0</v>
      </c>
      <c r="AD36" s="106">
        <f>ROUND(AB36*'Motore 2021'!$E$30,2)</f>
        <v>0</v>
      </c>
      <c r="AE36" s="106">
        <f>IF((K36-M36-S36-Y36)&lt;'MOTORE 2024'!$H$31, (K36-M36-S36-Y36),'MOTORE 2024'!$H$31)</f>
        <v>0</v>
      </c>
      <c r="AF36" s="106">
        <f>IF((L36-N36-T36-Z36)&lt;'Motore 2021'!$H$31, (L36-N36-T36-Z36),'Motore 2021'!$H$31)</f>
        <v>0</v>
      </c>
      <c r="AG36" s="106">
        <f t="shared" si="8"/>
        <v>0</v>
      </c>
      <c r="AH36" s="106">
        <f t="shared" si="9"/>
        <v>0</v>
      </c>
      <c r="AI36" s="106">
        <f>ROUND(AG36*'MOTORE 2024'!$E$31,2)</f>
        <v>0</v>
      </c>
      <c r="AJ36" s="106">
        <f>ROUND(AH36*'Motore 2021'!$E$31,2)</f>
        <v>0</v>
      </c>
      <c r="AK36" s="106">
        <f t="shared" si="17"/>
        <v>0</v>
      </c>
      <c r="AL36" s="106">
        <f t="shared" si="18"/>
        <v>0</v>
      </c>
      <c r="AM36" s="106">
        <f t="shared" si="10"/>
        <v>0</v>
      </c>
      <c r="AN36" s="106">
        <f t="shared" si="11"/>
        <v>0</v>
      </c>
      <c r="AO36" s="106">
        <f>ROUND(AM36*'MOTORE 2024'!$E$32,2)</f>
        <v>0</v>
      </c>
      <c r="AP36" s="106">
        <f>ROUND(AN36*'Motore 2021'!$E$32,2)</f>
        <v>0</v>
      </c>
      <c r="AQ36" s="117">
        <f>IF(B36&lt;&gt;0,((Q36+R36)*Ripartizione!B36),Q36+R36)</f>
        <v>0</v>
      </c>
      <c r="AR36" s="117">
        <f>IF(B36&lt;&gt;0,((Ripartizione!B36*W36)+(Ripartizione!B36*X36)), W36+X36)</f>
        <v>0</v>
      </c>
      <c r="AS36" s="117">
        <f t="shared" si="19"/>
        <v>0</v>
      </c>
      <c r="AT36" s="117">
        <f>IF(B36&lt;&gt;0,((Ripartizione!B36*AI36)+(Ripartizione!B36*AJ36)), AI36+AJ36)</f>
        <v>0</v>
      </c>
      <c r="AU36" s="117">
        <f>IF(B36&lt;&gt;0,((Ripartizione!B36*AO36)+(Ripartizione!B36*AP36)), AO36+AP36)</f>
        <v>0</v>
      </c>
      <c r="AV36" s="117">
        <f t="shared" si="20"/>
        <v>0</v>
      </c>
      <c r="AW36" s="117">
        <f t="shared" si="21"/>
        <v>0</v>
      </c>
      <c r="AX36" s="117">
        <f>IF($C$17="SI",((C36*'MOTORE 2024'!$B$35) + (D36*'Motore 2021'!$B$35)),0)</f>
        <v>0</v>
      </c>
      <c r="AY36" s="118">
        <f>IF($C$17="SI",((C36*'MOTORE 2024'!$B$35)+(C36*'MOTORE 2024'!$B$35)*10% + (D36*'MOTORE 2024'!$B$35)+(D36*'MOTORE 2024'!$B$35)*10%),0)</f>
        <v>0</v>
      </c>
      <c r="AZ36" s="119">
        <f>IF($C$17="SI",(((C36*'MOTORE 2024'!$B$38))+((D36*'Motore 2021'!$B$38))),0)</f>
        <v>0</v>
      </c>
      <c r="BA36" s="118">
        <f>IF($C$17="SI",(((C36*'MOTORE 2024'!$B$38)+((C36*'MOTORE 2024'!$B$38)*10%))+((D36*'MOTORE 2024'!$B$38)+((D36*'MOTORE 2024'!$B$38)*10%))),0)</f>
        <v>0</v>
      </c>
      <c r="BB36" s="118">
        <f t="shared" si="22"/>
        <v>0</v>
      </c>
      <c r="BC36" s="120">
        <f t="shared" si="23"/>
        <v>0</v>
      </c>
      <c r="BD36" s="120">
        <f>IF($C$17="SI",(C36*3*('MOTORE 2024'!$B$41+'MOTORE 2024'!$B$42+'MOTORE 2024'!$B$43+'MOTORE 2024'!$B$44)),(C36*1*('MOTORE 2024'!$B$41+'MOTORE 2024'!$B$42+'MOTORE 2024'!$B$43+'MOTORE 2024'!$B$44)))</f>
        <v>0</v>
      </c>
      <c r="BE36" s="121">
        <f>IF($C$17="SI",(D36*3*('Motore 2021'!$B$41+'Motore 2021'!$B$42+'Motore 2021'!$D$43+'Motore 2021'!$B$44)),(D36*1*('Motore 2021'!$B$41+'Motore 2021'!$B$42+'Motore 2021'!$D$43+'Motore 2021'!$B$44)))</f>
        <v>0</v>
      </c>
      <c r="BF36" s="120">
        <f>IF($C$17="SI",(C36*3*('MOTORE 2024'!$B$41+'MOTORE 2024'!$B$42+'MOTORE 2024'!$B$43+'MOTORE 2024'!$B$44))+((C36*3*('MOTORE 2024'!$B$41+'MOTORE 2024'!$B$42+'MOTORE 2024'!$B$43+'MOTORE 2024'!$B$44))*10%),(C36*1*('MOTORE 2024'!$B$41+'MOTORE 2024'!$B$42+'MOTORE 2024'!$B$43+'MOTORE 2024'!$B$44))+((C36*1*('MOTORE 2024'!$B$41+'MOTORE 2024'!$B$42+'MOTORE 2024'!$B$43+'MOTORE 2024'!$B$44))*10%))</f>
        <v>0</v>
      </c>
      <c r="BG36" s="120">
        <f>IF($C$17="SI",(D36*3*('Motore 2021'!$B$41+'Motore 2021'!$B$42+'Motore 2021'!$D$43+'Motore 2021'!$B$44))+((D36*3*('Motore 2021'!$B$41+'Motore 2021'!$B$42+'Motore 2021'!$D$43+'Motore 2021'!$B$44))*10%),(D36*1*('Motore 2021'!$B$41+'Motore 2021'!$B$42+'Motore 2021'!$D$43+'Motore 2021'!$B$44))+((D36*1*('Motore 2021'!$B$41+'Motore 2021'!$B$42+'Motore 2021'!$D$43+'Motore 2021'!$B$44))*10%))</f>
        <v>0</v>
      </c>
      <c r="BH36" s="120">
        <f t="shared" si="24"/>
        <v>0</v>
      </c>
      <c r="BI36" s="120">
        <f t="shared" si="25"/>
        <v>0</v>
      </c>
      <c r="BJ36" s="120">
        <f>IF(H36&lt;&gt;0,IF($C$17="SI",((('MOTORE 2024'!$B$47+'MOTORE 2024'!$B$50+'MOTORE 2024'!$B$53)/365)*$F$14)+(((('MOTORE 2024'!$B$47+'MOTORE 2024'!$B$50+'Motore 2021'!$B$53)/365)*$F$14)*10%),(('MOTORE 2024'!$B$53/365)*$F$14)+(('MOTORE 2024'!$B$53/365)*$F$14)*10%),0)</f>
        <v>0</v>
      </c>
      <c r="BK36" s="120">
        <f>IF(H36&lt;&gt;0,IF($C$17="SI",((('Motore 2021'!$B$47+'Motore 2021'!$B$50+'Motore 2021'!$B$53)/365)*$F$13)+(((('Motore 2021'!$B$47+'Motore 2021'!$B$50+'Motore 2021'!$B$53)/365)*$F$13)*10%),(('Motore 2021'!$B$53/365)*$F$13)+(('Motore 2021'!$B$53/365)*$F$13)*10%),0)</f>
        <v>0</v>
      </c>
      <c r="BL36" s="120">
        <f>IF(H36&lt;&gt;0,IF($C$17="SI",((('MOTORE 2024'!$B$47+'MOTORE 2024'!$B$50+'MOTORE 2024'!$B$53)/365)*$F$14),(('MOTORE 2024'!$B$53/365)*$F$14)),0)</f>
        <v>0</v>
      </c>
      <c r="BM36" s="120">
        <f>IF(H36&lt;&gt;0,IF($C$17="SI",((('Motore 2021'!$B$47+'Motore 2021'!$B$50+'Motore 2021'!$B$53)/365)*$F$13),(('Motore 2021'!$B$53/365)*$F$13)),0)</f>
        <v>0</v>
      </c>
      <c r="BN36" s="120">
        <f t="shared" si="26"/>
        <v>0</v>
      </c>
      <c r="BO36" s="122">
        <f t="shared" si="27"/>
        <v>0</v>
      </c>
      <c r="BP36" s="42"/>
    </row>
    <row r="37" spans="1:68" x14ac:dyDescent="0.3">
      <c r="A37" s="65" t="s">
        <v>9</v>
      </c>
      <c r="B37" s="51">
        <v>0</v>
      </c>
      <c r="C37" s="51">
        <v>0</v>
      </c>
      <c r="D37" s="51">
        <v>0</v>
      </c>
      <c r="E37" s="51">
        <f t="shared" si="12"/>
        <v>0</v>
      </c>
      <c r="F37" s="55" t="s">
        <v>8</v>
      </c>
      <c r="G37" s="62">
        <f t="shared" si="13"/>
        <v>0</v>
      </c>
      <c r="H37" s="62">
        <f t="shared" si="14"/>
        <v>0</v>
      </c>
      <c r="I37" s="63">
        <f t="shared" si="15"/>
        <v>0</v>
      </c>
      <c r="J37" s="63">
        <f t="shared" si="16"/>
        <v>0</v>
      </c>
      <c r="K37" s="64">
        <f t="shared" si="0"/>
        <v>0</v>
      </c>
      <c r="L37" s="64">
        <f t="shared" si="1"/>
        <v>0</v>
      </c>
      <c r="M37" s="106">
        <f>IF(K37&lt;'MOTORE 2024'!$H$28,Ripartizione!K37,'MOTORE 2024'!$H$28)</f>
        <v>0</v>
      </c>
      <c r="N37" s="106">
        <f>IF(L37&lt;'Motore 2021'!$H$28,Ripartizione!L37,'Motore 2021'!$H$28)</f>
        <v>0</v>
      </c>
      <c r="O37" s="106">
        <f t="shared" si="2"/>
        <v>0</v>
      </c>
      <c r="P37" s="106">
        <f t="shared" si="3"/>
        <v>0</v>
      </c>
      <c r="Q37" s="106">
        <f>ROUND(O37*'MOTORE 2024'!$E$28,2)</f>
        <v>0</v>
      </c>
      <c r="R37" s="106">
        <f>ROUND(P37*'Motore 2021'!$E$28,2)</f>
        <v>0</v>
      </c>
      <c r="S37" s="106">
        <f>IF((K37-M37)&lt;'MOTORE 2024'!$H$29,(K37-M37),'MOTORE 2024'!$H$29)</f>
        <v>0</v>
      </c>
      <c r="T37" s="106">
        <f>IF((L37-N37)&lt;'Motore 2021'!$H$29,(L37-N37),'Motore 2021'!$H$29)</f>
        <v>0</v>
      </c>
      <c r="U37" s="106">
        <f t="shared" si="4"/>
        <v>0</v>
      </c>
      <c r="V37" s="106">
        <f t="shared" si="5"/>
        <v>0</v>
      </c>
      <c r="W37" s="106">
        <f>ROUND(U37*'MOTORE 2024'!$E$29,2)</f>
        <v>0</v>
      </c>
      <c r="X37" s="106">
        <f>ROUND(V37*'Motore 2021'!$E$29,2)</f>
        <v>0</v>
      </c>
      <c r="Y37" s="106">
        <f>IF(K37-M37-S37&lt;'MOTORE 2024'!$H$30,(Ripartizione!K37-Ripartizione!M37-Ripartizione!S37),'MOTORE 2024'!$H$30)</f>
        <v>0</v>
      </c>
      <c r="Z37" s="106">
        <f>IF(L37-N37-T37&lt;'Motore 2021'!$H$30,(Ripartizione!L37-Ripartizione!N37-Ripartizione!T37),'Motore 2021'!$H$30)</f>
        <v>0</v>
      </c>
      <c r="AA37" s="106">
        <f t="shared" si="6"/>
        <v>0</v>
      </c>
      <c r="AB37" s="106">
        <f t="shared" si="7"/>
        <v>0</v>
      </c>
      <c r="AC37" s="106">
        <f>ROUND(AA37*'MOTORE 2024'!$E$30,2)</f>
        <v>0</v>
      </c>
      <c r="AD37" s="106">
        <f>ROUND(AB37*'Motore 2021'!$E$30,2)</f>
        <v>0</v>
      </c>
      <c r="AE37" s="106">
        <f>IF((K37-M37-S37-Y37)&lt;'MOTORE 2024'!$H$31, (K37-M37-S37-Y37),'MOTORE 2024'!$H$31)</f>
        <v>0</v>
      </c>
      <c r="AF37" s="106">
        <f>IF((L37-N37-T37-Z37)&lt;'Motore 2021'!$H$31, (L37-N37-T37-Z37),'Motore 2021'!$H$31)</f>
        <v>0</v>
      </c>
      <c r="AG37" s="106">
        <f t="shared" si="8"/>
        <v>0</v>
      </c>
      <c r="AH37" s="106">
        <f t="shared" si="9"/>
        <v>0</v>
      </c>
      <c r="AI37" s="106">
        <f>ROUND(AG37*'MOTORE 2024'!$E$31,2)</f>
        <v>0</v>
      </c>
      <c r="AJ37" s="106">
        <f>ROUND(AH37*'Motore 2021'!$E$31,2)</f>
        <v>0</v>
      </c>
      <c r="AK37" s="106">
        <f t="shared" si="17"/>
        <v>0</v>
      </c>
      <c r="AL37" s="106">
        <f t="shared" si="18"/>
        <v>0</v>
      </c>
      <c r="AM37" s="106">
        <f t="shared" si="10"/>
        <v>0</v>
      </c>
      <c r="AN37" s="106">
        <f t="shared" si="11"/>
        <v>0</v>
      </c>
      <c r="AO37" s="106">
        <f>ROUND(AM37*'MOTORE 2024'!$E$32,2)</f>
        <v>0</v>
      </c>
      <c r="AP37" s="106">
        <f>ROUND(AN37*'Motore 2021'!$E$32,2)</f>
        <v>0</v>
      </c>
      <c r="AQ37" s="117">
        <f>IF(B37&lt;&gt;0,((Q37+R37)*Ripartizione!B37),Q37+R37)</f>
        <v>0</v>
      </c>
      <c r="AR37" s="117">
        <f>IF(B37&lt;&gt;0,((Ripartizione!B37*W37)+(Ripartizione!B37*X37)), W37+X37)</f>
        <v>0</v>
      </c>
      <c r="AS37" s="117">
        <f t="shared" si="19"/>
        <v>0</v>
      </c>
      <c r="AT37" s="117">
        <f>IF(B37&lt;&gt;0,((Ripartizione!B37*AI37)+(Ripartizione!B37*AJ37)), AI37+AJ37)</f>
        <v>0</v>
      </c>
      <c r="AU37" s="117">
        <f>IF(B37&lt;&gt;0,((Ripartizione!B37*AO37)+(Ripartizione!B37*AP37)), AO37+AP37)</f>
        <v>0</v>
      </c>
      <c r="AV37" s="117">
        <f t="shared" si="20"/>
        <v>0</v>
      </c>
      <c r="AW37" s="117">
        <f t="shared" si="21"/>
        <v>0</v>
      </c>
      <c r="AX37" s="117">
        <f>IF($C$17="SI",((C37*'MOTORE 2024'!$B$35) + (D37*'Motore 2021'!$B$35)),0)</f>
        <v>0</v>
      </c>
      <c r="AY37" s="118">
        <f>IF($C$17="SI",((C37*'MOTORE 2024'!$B$35)+(C37*'MOTORE 2024'!$B$35)*10% + (D37*'MOTORE 2024'!$B$35)+(D37*'MOTORE 2024'!$B$35)*10%),0)</f>
        <v>0</v>
      </c>
      <c r="AZ37" s="119">
        <f>IF($C$17="SI",(((C37*'MOTORE 2024'!$B$38))+((D37*'Motore 2021'!$B$38))),0)</f>
        <v>0</v>
      </c>
      <c r="BA37" s="118">
        <f>IF($C$17="SI",(((C37*'MOTORE 2024'!$B$38)+((C37*'MOTORE 2024'!$B$38)*10%))+((D37*'MOTORE 2024'!$B$38)+((D37*'MOTORE 2024'!$B$38)*10%))),0)</f>
        <v>0</v>
      </c>
      <c r="BB37" s="118">
        <f t="shared" si="22"/>
        <v>0</v>
      </c>
      <c r="BC37" s="120">
        <f t="shared" si="23"/>
        <v>0</v>
      </c>
      <c r="BD37" s="120">
        <f>IF($C$17="SI",(C37*3*('MOTORE 2024'!$B$41+'MOTORE 2024'!$B$42+'MOTORE 2024'!$B$43+'MOTORE 2024'!$B$44)),(C37*1*('MOTORE 2024'!$B$41+'MOTORE 2024'!$B$42+'MOTORE 2024'!$B$43+'MOTORE 2024'!$B$44)))</f>
        <v>0</v>
      </c>
      <c r="BE37" s="121">
        <f>IF($C$17="SI",(D37*3*('Motore 2021'!$B$41+'Motore 2021'!$B$42+'Motore 2021'!$D$43+'Motore 2021'!$B$44)),(D37*1*('Motore 2021'!$B$41+'Motore 2021'!$B$42+'Motore 2021'!$D$43+'Motore 2021'!$B$44)))</f>
        <v>0</v>
      </c>
      <c r="BF37" s="120">
        <f>IF($C$17="SI",(C37*3*('MOTORE 2024'!$B$41+'MOTORE 2024'!$B$42+'MOTORE 2024'!$B$43+'MOTORE 2024'!$B$44))+((C37*3*('MOTORE 2024'!$B$41+'MOTORE 2024'!$B$42+'MOTORE 2024'!$B$43+'MOTORE 2024'!$B$44))*10%),(C37*1*('MOTORE 2024'!$B$41+'MOTORE 2024'!$B$42+'MOTORE 2024'!$B$43+'MOTORE 2024'!$B$44))+((C37*1*('MOTORE 2024'!$B$41+'MOTORE 2024'!$B$42+'MOTORE 2024'!$B$43+'MOTORE 2024'!$B$44))*10%))</f>
        <v>0</v>
      </c>
      <c r="BG37" s="120">
        <f>IF($C$17="SI",(D37*3*('Motore 2021'!$B$41+'Motore 2021'!$B$42+'Motore 2021'!$D$43+'Motore 2021'!$B$44))+((D37*3*('Motore 2021'!$B$41+'Motore 2021'!$B$42+'Motore 2021'!$D$43+'Motore 2021'!$B$44))*10%),(D37*1*('Motore 2021'!$B$41+'Motore 2021'!$B$42+'Motore 2021'!$D$43+'Motore 2021'!$B$44))+((D37*1*('Motore 2021'!$B$41+'Motore 2021'!$B$42+'Motore 2021'!$D$43+'Motore 2021'!$B$44))*10%))</f>
        <v>0</v>
      </c>
      <c r="BH37" s="120">
        <f t="shared" si="24"/>
        <v>0</v>
      </c>
      <c r="BI37" s="120">
        <f t="shared" si="25"/>
        <v>0</v>
      </c>
      <c r="BJ37" s="120">
        <f>IF(H37&lt;&gt;0,IF($C$17="SI",((('MOTORE 2024'!$B$47+'MOTORE 2024'!$B$50+'MOTORE 2024'!$B$53)/365)*$F$14)+(((('MOTORE 2024'!$B$47+'MOTORE 2024'!$B$50+'Motore 2021'!$B$53)/365)*$F$14)*10%),(('MOTORE 2024'!$B$53/365)*$F$14)+(('MOTORE 2024'!$B$53/365)*$F$14)*10%),0)</f>
        <v>0</v>
      </c>
      <c r="BK37" s="120">
        <f>IF(H37&lt;&gt;0,IF($C$17="SI",((('Motore 2021'!$B$47+'Motore 2021'!$B$50+'Motore 2021'!$B$53)/365)*$F$13)+(((('Motore 2021'!$B$47+'Motore 2021'!$B$50+'Motore 2021'!$B$53)/365)*$F$13)*10%),(('Motore 2021'!$B$53/365)*$F$13)+(('Motore 2021'!$B$53/365)*$F$13)*10%),0)</f>
        <v>0</v>
      </c>
      <c r="BL37" s="120">
        <f>IF(H37&lt;&gt;0,IF($C$17="SI",((('MOTORE 2024'!$B$47+'MOTORE 2024'!$B$50+'MOTORE 2024'!$B$53)/365)*$F$14),(('MOTORE 2024'!$B$53/365)*$F$14)),0)</f>
        <v>0</v>
      </c>
      <c r="BM37" s="120">
        <f>IF(H37&lt;&gt;0,IF($C$17="SI",((('Motore 2021'!$B$47+'Motore 2021'!$B$50+'Motore 2021'!$B$53)/365)*$F$13),(('Motore 2021'!$B$53/365)*$F$13)),0)</f>
        <v>0</v>
      </c>
      <c r="BN37" s="120">
        <f t="shared" si="26"/>
        <v>0</v>
      </c>
      <c r="BO37" s="122">
        <f t="shared" si="27"/>
        <v>0</v>
      </c>
      <c r="BP37" s="42"/>
    </row>
    <row r="38" spans="1:68" x14ac:dyDescent="0.3">
      <c r="A38" s="65" t="s">
        <v>10</v>
      </c>
      <c r="B38" s="51">
        <v>0</v>
      </c>
      <c r="C38" s="51">
        <v>0</v>
      </c>
      <c r="D38" s="51">
        <v>0</v>
      </c>
      <c r="E38" s="51">
        <f t="shared" si="12"/>
        <v>0</v>
      </c>
      <c r="F38" s="55" t="s">
        <v>8</v>
      </c>
      <c r="G38" s="62">
        <f t="shared" si="13"/>
        <v>0</v>
      </c>
      <c r="H38" s="62">
        <f t="shared" si="14"/>
        <v>0</v>
      </c>
      <c r="I38" s="63">
        <f t="shared" si="15"/>
        <v>0</v>
      </c>
      <c r="J38" s="63">
        <f t="shared" si="16"/>
        <v>0</v>
      </c>
      <c r="K38" s="64">
        <f t="shared" si="0"/>
        <v>0</v>
      </c>
      <c r="L38" s="64">
        <f t="shared" si="1"/>
        <v>0</v>
      </c>
      <c r="M38" s="106">
        <f>IF(K38&lt;'MOTORE 2024'!$H$28,Ripartizione!K38,'MOTORE 2024'!$H$28)</f>
        <v>0</v>
      </c>
      <c r="N38" s="106">
        <f>IF(L38&lt;'Motore 2021'!$H$28,Ripartizione!L38,'Motore 2021'!$H$28)</f>
        <v>0</v>
      </c>
      <c r="O38" s="106">
        <f t="shared" si="2"/>
        <v>0</v>
      </c>
      <c r="P38" s="106">
        <f t="shared" si="3"/>
        <v>0</v>
      </c>
      <c r="Q38" s="106">
        <f>ROUND(O38*'MOTORE 2024'!$E$28,2)</f>
        <v>0</v>
      </c>
      <c r="R38" s="106">
        <f>ROUND(P38*'Motore 2021'!$E$28,2)</f>
        <v>0</v>
      </c>
      <c r="S38" s="106">
        <f>IF((K38-M38)&lt;'MOTORE 2024'!$H$29,(K38-M38),'MOTORE 2024'!$H$29)</f>
        <v>0</v>
      </c>
      <c r="T38" s="106">
        <f>IF((L38-N38)&lt;'Motore 2021'!$H$29,(L38-N38),'Motore 2021'!$H$29)</f>
        <v>0</v>
      </c>
      <c r="U38" s="106">
        <f t="shared" si="4"/>
        <v>0</v>
      </c>
      <c r="V38" s="106">
        <f t="shared" si="5"/>
        <v>0</v>
      </c>
      <c r="W38" s="106">
        <f>ROUND(U38*'MOTORE 2024'!$E$29,2)</f>
        <v>0</v>
      </c>
      <c r="X38" s="106">
        <f>ROUND(V38*'Motore 2021'!$E$29,2)</f>
        <v>0</v>
      </c>
      <c r="Y38" s="106">
        <f>IF(K38-M38-S38&lt;'MOTORE 2024'!$H$30,(Ripartizione!K38-Ripartizione!M38-Ripartizione!S38),'MOTORE 2024'!$H$30)</f>
        <v>0</v>
      </c>
      <c r="Z38" s="106">
        <f>IF(L38-N38-T38&lt;'Motore 2021'!$H$30,(Ripartizione!L38-Ripartizione!N38-Ripartizione!T38),'Motore 2021'!$H$30)</f>
        <v>0</v>
      </c>
      <c r="AA38" s="106">
        <f t="shared" si="6"/>
        <v>0</v>
      </c>
      <c r="AB38" s="106">
        <f t="shared" si="7"/>
        <v>0</v>
      </c>
      <c r="AC38" s="106">
        <f>ROUND(AA38*'MOTORE 2024'!$E$30,2)</f>
        <v>0</v>
      </c>
      <c r="AD38" s="106">
        <f>ROUND(AB38*'Motore 2021'!$E$30,2)</f>
        <v>0</v>
      </c>
      <c r="AE38" s="106">
        <f>IF((K38-M38-S38-Y38)&lt;'MOTORE 2024'!$H$31, (K38-M38-S38-Y38),'MOTORE 2024'!$H$31)</f>
        <v>0</v>
      </c>
      <c r="AF38" s="106">
        <f>IF((L38-N38-T38-Z38)&lt;'Motore 2021'!$H$31, (L38-N38-T38-Z38),'Motore 2021'!$H$31)</f>
        <v>0</v>
      </c>
      <c r="AG38" s="106">
        <f t="shared" si="8"/>
        <v>0</v>
      </c>
      <c r="AH38" s="106">
        <f t="shared" si="9"/>
        <v>0</v>
      </c>
      <c r="AI38" s="106">
        <f>ROUND(AG38*'MOTORE 2024'!$E$31,2)</f>
        <v>0</v>
      </c>
      <c r="AJ38" s="106">
        <f>ROUND(AH38*'Motore 2021'!$E$31,2)</f>
        <v>0</v>
      </c>
      <c r="AK38" s="106">
        <f t="shared" si="17"/>
        <v>0</v>
      </c>
      <c r="AL38" s="106">
        <f t="shared" si="18"/>
        <v>0</v>
      </c>
      <c r="AM38" s="106">
        <f t="shared" si="10"/>
        <v>0</v>
      </c>
      <c r="AN38" s="106">
        <f t="shared" si="11"/>
        <v>0</v>
      </c>
      <c r="AO38" s="106">
        <f>ROUND(AM38*'MOTORE 2024'!$E$32,2)</f>
        <v>0</v>
      </c>
      <c r="AP38" s="106">
        <f>ROUND(AN38*'Motore 2021'!$E$32,2)</f>
        <v>0</v>
      </c>
      <c r="AQ38" s="117">
        <f>IF(B38&lt;&gt;0,((Q38+R38)*Ripartizione!B38),Q38+R38)</f>
        <v>0</v>
      </c>
      <c r="AR38" s="117">
        <f>IF(B38&lt;&gt;0,((Ripartizione!B38*W38)+(Ripartizione!B38*X38)), W38+X38)</f>
        <v>0</v>
      </c>
      <c r="AS38" s="117">
        <f t="shared" si="19"/>
        <v>0</v>
      </c>
      <c r="AT38" s="117">
        <f>IF(B38&lt;&gt;0,((Ripartizione!B38*AI38)+(Ripartizione!B38*AJ38)), AI38+AJ38)</f>
        <v>0</v>
      </c>
      <c r="AU38" s="117">
        <f>IF(B38&lt;&gt;0,((Ripartizione!B38*AO38)+(Ripartizione!B38*AP38)), AO38+AP38)</f>
        <v>0</v>
      </c>
      <c r="AV38" s="117">
        <f t="shared" si="20"/>
        <v>0</v>
      </c>
      <c r="AW38" s="117">
        <f t="shared" si="21"/>
        <v>0</v>
      </c>
      <c r="AX38" s="117">
        <f>IF($C$17="SI",((C38*'MOTORE 2024'!$B$35) + (D38*'Motore 2021'!$B$35)),0)</f>
        <v>0</v>
      </c>
      <c r="AY38" s="118">
        <f>IF($C$17="SI",((C38*'MOTORE 2024'!$B$35)+(C38*'MOTORE 2024'!$B$35)*10% + (D38*'MOTORE 2024'!$B$35)+(D38*'MOTORE 2024'!$B$35)*10%),0)</f>
        <v>0</v>
      </c>
      <c r="AZ38" s="119">
        <f>IF($C$17="SI",(((C38*'MOTORE 2024'!$B$38))+((D38*'Motore 2021'!$B$38))),0)</f>
        <v>0</v>
      </c>
      <c r="BA38" s="118">
        <f>IF($C$17="SI",(((C38*'MOTORE 2024'!$B$38)+((C38*'MOTORE 2024'!$B$38)*10%))+((D38*'MOTORE 2024'!$B$38)+((D38*'MOTORE 2024'!$B$38)*10%))),0)</f>
        <v>0</v>
      </c>
      <c r="BB38" s="118">
        <f t="shared" si="22"/>
        <v>0</v>
      </c>
      <c r="BC38" s="120">
        <f t="shared" si="23"/>
        <v>0</v>
      </c>
      <c r="BD38" s="120">
        <f>IF($C$17="SI",(C38*3*('MOTORE 2024'!$B$41+'MOTORE 2024'!$B$42+'MOTORE 2024'!$B$43+'MOTORE 2024'!$B$44)),(C38*1*('MOTORE 2024'!$B$41+'MOTORE 2024'!$B$42+'MOTORE 2024'!$B$43+'MOTORE 2024'!$B$44)))</f>
        <v>0</v>
      </c>
      <c r="BE38" s="121">
        <f>IF($C$17="SI",(D38*3*('Motore 2021'!$B$41+'Motore 2021'!$B$42+'Motore 2021'!$D$43+'Motore 2021'!$B$44)),(D38*1*('Motore 2021'!$B$41+'Motore 2021'!$B$42+'Motore 2021'!$D$43+'Motore 2021'!$B$44)))</f>
        <v>0</v>
      </c>
      <c r="BF38" s="120">
        <f>IF($C$17="SI",(C38*3*('MOTORE 2024'!$B$41+'MOTORE 2024'!$B$42+'MOTORE 2024'!$B$43+'MOTORE 2024'!$B$44))+((C38*3*('MOTORE 2024'!$B$41+'MOTORE 2024'!$B$42+'MOTORE 2024'!$B$43+'MOTORE 2024'!$B$44))*10%),(C38*1*('MOTORE 2024'!$B$41+'MOTORE 2024'!$B$42+'MOTORE 2024'!$B$43+'MOTORE 2024'!$B$44))+((C38*1*('MOTORE 2024'!$B$41+'MOTORE 2024'!$B$42+'MOTORE 2024'!$B$43+'MOTORE 2024'!$B$44))*10%))</f>
        <v>0</v>
      </c>
      <c r="BG38" s="120">
        <f>IF($C$17="SI",(D38*3*('Motore 2021'!$B$41+'Motore 2021'!$B$42+'Motore 2021'!$D$43+'Motore 2021'!$B$44))+((D38*3*('Motore 2021'!$B$41+'Motore 2021'!$B$42+'Motore 2021'!$D$43+'Motore 2021'!$B$44))*10%),(D38*1*('Motore 2021'!$B$41+'Motore 2021'!$B$42+'Motore 2021'!$D$43+'Motore 2021'!$B$44))+((D38*1*('Motore 2021'!$B$41+'Motore 2021'!$B$42+'Motore 2021'!$D$43+'Motore 2021'!$B$44))*10%))</f>
        <v>0</v>
      </c>
      <c r="BH38" s="120">
        <f t="shared" si="24"/>
        <v>0</v>
      </c>
      <c r="BI38" s="120">
        <f t="shared" si="25"/>
        <v>0</v>
      </c>
      <c r="BJ38" s="120">
        <f>IF(H38&lt;&gt;0,IF($C$17="SI",((('MOTORE 2024'!$B$47+'MOTORE 2024'!$B$50+'MOTORE 2024'!$B$53)/365)*$F$14)+(((('MOTORE 2024'!$B$47+'MOTORE 2024'!$B$50+'Motore 2021'!$B$53)/365)*$F$14)*10%),(('MOTORE 2024'!$B$53/365)*$F$14)+(('MOTORE 2024'!$B$53/365)*$F$14)*10%),0)</f>
        <v>0</v>
      </c>
      <c r="BK38" s="120">
        <f>IF(H38&lt;&gt;0,IF($C$17="SI",((('Motore 2021'!$B$47+'Motore 2021'!$B$50+'Motore 2021'!$B$53)/365)*$F$13)+(((('Motore 2021'!$B$47+'Motore 2021'!$B$50+'Motore 2021'!$B$53)/365)*$F$13)*10%),(('Motore 2021'!$B$53/365)*$F$13)+(('Motore 2021'!$B$53/365)*$F$13)*10%),0)</f>
        <v>0</v>
      </c>
      <c r="BL38" s="120">
        <f>IF(H38&lt;&gt;0,IF($C$17="SI",((('MOTORE 2024'!$B$47+'MOTORE 2024'!$B$50+'MOTORE 2024'!$B$53)/365)*$F$14),(('MOTORE 2024'!$B$53/365)*$F$14)),0)</f>
        <v>0</v>
      </c>
      <c r="BM38" s="120">
        <f>IF(H38&lt;&gt;0,IF($C$17="SI",((('Motore 2021'!$B$47+'Motore 2021'!$B$50+'Motore 2021'!$B$53)/365)*$F$13),(('Motore 2021'!$B$53/365)*$F$13)),0)</f>
        <v>0</v>
      </c>
      <c r="BN38" s="120">
        <f t="shared" si="26"/>
        <v>0</v>
      </c>
      <c r="BO38" s="122">
        <f t="shared" si="27"/>
        <v>0</v>
      </c>
      <c r="BP38" s="42"/>
    </row>
    <row r="39" spans="1:68" x14ac:dyDescent="0.3">
      <c r="A39" s="65" t="s">
        <v>11</v>
      </c>
      <c r="B39" s="51">
        <v>0</v>
      </c>
      <c r="C39" s="51">
        <v>0</v>
      </c>
      <c r="D39" s="51">
        <v>0</v>
      </c>
      <c r="E39" s="51">
        <f t="shared" si="12"/>
        <v>0</v>
      </c>
      <c r="F39" s="55" t="s">
        <v>8</v>
      </c>
      <c r="G39" s="62">
        <f t="shared" si="13"/>
        <v>0</v>
      </c>
      <c r="H39" s="62">
        <f t="shared" si="14"/>
        <v>0</v>
      </c>
      <c r="I39" s="63">
        <f t="shared" si="15"/>
        <v>0</v>
      </c>
      <c r="J39" s="63">
        <f t="shared" si="16"/>
        <v>0</v>
      </c>
      <c r="K39" s="64">
        <f t="shared" si="0"/>
        <v>0</v>
      </c>
      <c r="L39" s="64">
        <f t="shared" si="1"/>
        <v>0</v>
      </c>
      <c r="M39" s="106">
        <f>IF(K39&lt;'MOTORE 2024'!$H$28,Ripartizione!K39,'MOTORE 2024'!$H$28)</f>
        <v>0</v>
      </c>
      <c r="N39" s="106">
        <f>IF(L39&lt;'Motore 2021'!$H$28,Ripartizione!L39,'Motore 2021'!$H$28)</f>
        <v>0</v>
      </c>
      <c r="O39" s="106">
        <f t="shared" si="2"/>
        <v>0</v>
      </c>
      <c r="P39" s="106">
        <f t="shared" si="3"/>
        <v>0</v>
      </c>
      <c r="Q39" s="106">
        <f>ROUND(O39*'MOTORE 2024'!$E$28,2)</f>
        <v>0</v>
      </c>
      <c r="R39" s="106">
        <f>ROUND(P39*'Motore 2021'!$E$28,2)</f>
        <v>0</v>
      </c>
      <c r="S39" s="106">
        <f>IF((K39-M39)&lt;'MOTORE 2024'!$H$29,(K39-M39),'MOTORE 2024'!$H$29)</f>
        <v>0</v>
      </c>
      <c r="T39" s="106">
        <f>IF((L39-N39)&lt;'Motore 2021'!$H$29,(L39-N39),'Motore 2021'!$H$29)</f>
        <v>0</v>
      </c>
      <c r="U39" s="106">
        <f t="shared" si="4"/>
        <v>0</v>
      </c>
      <c r="V39" s="106">
        <f t="shared" si="5"/>
        <v>0</v>
      </c>
      <c r="W39" s="106">
        <f>ROUND(U39*'MOTORE 2024'!$E$29,2)</f>
        <v>0</v>
      </c>
      <c r="X39" s="106">
        <f>ROUND(V39*'Motore 2021'!$E$29,2)</f>
        <v>0</v>
      </c>
      <c r="Y39" s="106">
        <f>IF(K39-M39-S39&lt;'MOTORE 2024'!$H$30,(Ripartizione!K39-Ripartizione!M39-Ripartizione!S39),'MOTORE 2024'!$H$30)</f>
        <v>0</v>
      </c>
      <c r="Z39" s="106">
        <f>IF(L39-N39-T39&lt;'Motore 2021'!$H$30,(Ripartizione!L39-Ripartizione!N39-Ripartizione!T39),'Motore 2021'!$H$30)</f>
        <v>0</v>
      </c>
      <c r="AA39" s="106">
        <f t="shared" si="6"/>
        <v>0</v>
      </c>
      <c r="AB39" s="106">
        <f t="shared" si="7"/>
        <v>0</v>
      </c>
      <c r="AC39" s="106">
        <f>ROUND(AA39*'MOTORE 2024'!$E$30,2)</f>
        <v>0</v>
      </c>
      <c r="AD39" s="106">
        <f>ROUND(AB39*'Motore 2021'!$E$30,2)</f>
        <v>0</v>
      </c>
      <c r="AE39" s="106">
        <f>IF((K39-M39-S39-Y39)&lt;'MOTORE 2024'!$H$31, (K39-M39-S39-Y39),'MOTORE 2024'!$H$31)</f>
        <v>0</v>
      </c>
      <c r="AF39" s="106">
        <f>IF((L39-N39-T39-Z39)&lt;'Motore 2021'!$H$31, (L39-N39-T39-Z39),'Motore 2021'!$H$31)</f>
        <v>0</v>
      </c>
      <c r="AG39" s="106">
        <f t="shared" si="8"/>
        <v>0</v>
      </c>
      <c r="AH39" s="106">
        <f t="shared" si="9"/>
        <v>0</v>
      </c>
      <c r="AI39" s="106">
        <f>ROUND(AG39*'MOTORE 2024'!$E$31,2)</f>
        <v>0</v>
      </c>
      <c r="AJ39" s="106">
        <f>ROUND(AH39*'Motore 2021'!$E$31,2)</f>
        <v>0</v>
      </c>
      <c r="AK39" s="106">
        <f t="shared" si="17"/>
        <v>0</v>
      </c>
      <c r="AL39" s="106">
        <f t="shared" si="18"/>
        <v>0</v>
      </c>
      <c r="AM39" s="106">
        <f t="shared" si="10"/>
        <v>0</v>
      </c>
      <c r="AN39" s="106">
        <f t="shared" si="11"/>
        <v>0</v>
      </c>
      <c r="AO39" s="106">
        <f>ROUND(AM39*'MOTORE 2024'!$E$32,2)</f>
        <v>0</v>
      </c>
      <c r="AP39" s="106">
        <f>ROUND(AN39*'Motore 2021'!$E$32,2)</f>
        <v>0</v>
      </c>
      <c r="AQ39" s="117">
        <f>IF(B39&lt;&gt;0,((Q39+R39)*Ripartizione!B39),Q39+R39)</f>
        <v>0</v>
      </c>
      <c r="AR39" s="117">
        <f>IF(B39&lt;&gt;0,((Ripartizione!B39*W39)+(Ripartizione!B39*X39)), W39+X39)</f>
        <v>0</v>
      </c>
      <c r="AS39" s="117">
        <f t="shared" si="19"/>
        <v>0</v>
      </c>
      <c r="AT39" s="117">
        <f>IF(B39&lt;&gt;0,((Ripartizione!B39*AI39)+(Ripartizione!B39*AJ39)), AI39+AJ39)</f>
        <v>0</v>
      </c>
      <c r="AU39" s="117">
        <f>IF(B39&lt;&gt;0,((Ripartizione!B39*AO39)+(Ripartizione!B39*AP39)), AO39+AP39)</f>
        <v>0</v>
      </c>
      <c r="AV39" s="117">
        <f t="shared" si="20"/>
        <v>0</v>
      </c>
      <c r="AW39" s="117">
        <f t="shared" si="21"/>
        <v>0</v>
      </c>
      <c r="AX39" s="117">
        <f>IF($C$17="SI",((C39*'MOTORE 2024'!$B$35) + (D39*'Motore 2021'!$B$35)),0)</f>
        <v>0</v>
      </c>
      <c r="AY39" s="118">
        <f>IF($C$17="SI",((C39*'MOTORE 2024'!$B$35)+(C39*'MOTORE 2024'!$B$35)*10% + (D39*'MOTORE 2024'!$B$35)+(D39*'MOTORE 2024'!$B$35)*10%),0)</f>
        <v>0</v>
      </c>
      <c r="AZ39" s="119">
        <f>IF($C$17="SI",(((C39*'MOTORE 2024'!$B$38))+((D39*'Motore 2021'!$B$38))),0)</f>
        <v>0</v>
      </c>
      <c r="BA39" s="118">
        <f>IF($C$17="SI",(((C39*'MOTORE 2024'!$B$38)+((C39*'MOTORE 2024'!$B$38)*10%))+((D39*'MOTORE 2024'!$B$38)+((D39*'MOTORE 2024'!$B$38)*10%))),0)</f>
        <v>0</v>
      </c>
      <c r="BB39" s="118">
        <f t="shared" si="22"/>
        <v>0</v>
      </c>
      <c r="BC39" s="120">
        <f t="shared" si="23"/>
        <v>0</v>
      </c>
      <c r="BD39" s="120">
        <f>IF($C$17="SI",(C39*3*('MOTORE 2024'!$B$41+'MOTORE 2024'!$B$42+'MOTORE 2024'!$B$43+'MOTORE 2024'!$B$44)),(C39*1*('MOTORE 2024'!$B$41+'MOTORE 2024'!$B$42+'MOTORE 2024'!$B$43+'MOTORE 2024'!$B$44)))</f>
        <v>0</v>
      </c>
      <c r="BE39" s="121">
        <f>IF($C$17="SI",(D39*3*('Motore 2021'!$B$41+'Motore 2021'!$B$42+'Motore 2021'!$D$43+'Motore 2021'!$B$44)),(D39*1*('Motore 2021'!$B$41+'Motore 2021'!$B$42+'Motore 2021'!$D$43+'Motore 2021'!$B$44)))</f>
        <v>0</v>
      </c>
      <c r="BF39" s="120">
        <f>IF($C$17="SI",(C39*3*('MOTORE 2024'!$B$41+'MOTORE 2024'!$B$42+'MOTORE 2024'!$B$43+'MOTORE 2024'!$B$44))+((C39*3*('MOTORE 2024'!$B$41+'MOTORE 2024'!$B$42+'MOTORE 2024'!$B$43+'MOTORE 2024'!$B$44))*10%),(C39*1*('MOTORE 2024'!$B$41+'MOTORE 2024'!$B$42+'MOTORE 2024'!$B$43+'MOTORE 2024'!$B$44))+((C39*1*('MOTORE 2024'!$B$41+'MOTORE 2024'!$B$42+'MOTORE 2024'!$B$43+'MOTORE 2024'!$B$44))*10%))</f>
        <v>0</v>
      </c>
      <c r="BG39" s="120">
        <f>IF($C$17="SI",(D39*3*('Motore 2021'!$B$41+'Motore 2021'!$B$42+'Motore 2021'!$D$43+'Motore 2021'!$B$44))+((D39*3*('Motore 2021'!$B$41+'Motore 2021'!$B$42+'Motore 2021'!$D$43+'Motore 2021'!$B$44))*10%),(D39*1*('Motore 2021'!$B$41+'Motore 2021'!$B$42+'Motore 2021'!$D$43+'Motore 2021'!$B$44))+((D39*1*('Motore 2021'!$B$41+'Motore 2021'!$B$42+'Motore 2021'!$D$43+'Motore 2021'!$B$44))*10%))</f>
        <v>0</v>
      </c>
      <c r="BH39" s="120">
        <f t="shared" si="24"/>
        <v>0</v>
      </c>
      <c r="BI39" s="120">
        <f t="shared" si="25"/>
        <v>0</v>
      </c>
      <c r="BJ39" s="120">
        <f>IF(H39&lt;&gt;0,IF($C$17="SI",((('MOTORE 2024'!$B$47+'MOTORE 2024'!$B$50+'MOTORE 2024'!$B$53)/365)*$F$14)+(((('MOTORE 2024'!$B$47+'MOTORE 2024'!$B$50+'Motore 2021'!$B$53)/365)*$F$14)*10%),(('MOTORE 2024'!$B$53/365)*$F$14)+(('MOTORE 2024'!$B$53/365)*$F$14)*10%),0)</f>
        <v>0</v>
      </c>
      <c r="BK39" s="120">
        <f>IF(H39&lt;&gt;0,IF($C$17="SI",((('Motore 2021'!$B$47+'Motore 2021'!$B$50+'Motore 2021'!$B$53)/365)*$F$13)+(((('Motore 2021'!$B$47+'Motore 2021'!$B$50+'Motore 2021'!$B$53)/365)*$F$13)*10%),(('Motore 2021'!$B$53/365)*$F$13)+(('Motore 2021'!$B$53/365)*$F$13)*10%),0)</f>
        <v>0</v>
      </c>
      <c r="BL39" s="120">
        <f>IF(H39&lt;&gt;0,IF($C$17="SI",((('MOTORE 2024'!$B$47+'MOTORE 2024'!$B$50+'MOTORE 2024'!$B$53)/365)*$F$14),(('MOTORE 2024'!$B$53/365)*$F$14)),0)</f>
        <v>0</v>
      </c>
      <c r="BM39" s="120">
        <f>IF(H39&lt;&gt;0,IF($C$17="SI",((('Motore 2021'!$B$47+'Motore 2021'!$B$50+'Motore 2021'!$B$53)/365)*$F$13),(('Motore 2021'!$B$53/365)*$F$13)),0)</f>
        <v>0</v>
      </c>
      <c r="BN39" s="120">
        <f t="shared" si="26"/>
        <v>0</v>
      </c>
      <c r="BO39" s="122">
        <f t="shared" si="27"/>
        <v>0</v>
      </c>
      <c r="BP39" s="42"/>
    </row>
    <row r="40" spans="1:68" x14ac:dyDescent="0.3">
      <c r="A40" s="65" t="s">
        <v>12</v>
      </c>
      <c r="B40" s="51">
        <v>0</v>
      </c>
      <c r="C40" s="51">
        <v>0</v>
      </c>
      <c r="D40" s="51">
        <v>0</v>
      </c>
      <c r="E40" s="51">
        <f t="shared" si="12"/>
        <v>0</v>
      </c>
      <c r="F40" s="55" t="s">
        <v>8</v>
      </c>
      <c r="G40" s="62">
        <f t="shared" si="13"/>
        <v>0</v>
      </c>
      <c r="H40" s="62">
        <f t="shared" si="14"/>
        <v>0</v>
      </c>
      <c r="I40" s="63">
        <f t="shared" si="15"/>
        <v>0</v>
      </c>
      <c r="J40" s="63">
        <f t="shared" si="16"/>
        <v>0</v>
      </c>
      <c r="K40" s="64">
        <f t="shared" si="0"/>
        <v>0</v>
      </c>
      <c r="L40" s="64">
        <f t="shared" si="1"/>
        <v>0</v>
      </c>
      <c r="M40" s="106">
        <f>IF(K40&lt;'MOTORE 2024'!$H$28,Ripartizione!K40,'MOTORE 2024'!$H$28)</f>
        <v>0</v>
      </c>
      <c r="N40" s="106">
        <f>IF(L40&lt;'Motore 2021'!$H$28,Ripartizione!L40,'Motore 2021'!$H$28)</f>
        <v>0</v>
      </c>
      <c r="O40" s="106">
        <f t="shared" si="2"/>
        <v>0</v>
      </c>
      <c r="P40" s="106">
        <f t="shared" si="3"/>
        <v>0</v>
      </c>
      <c r="Q40" s="106">
        <f>ROUND(O40*'MOTORE 2024'!$E$28,2)</f>
        <v>0</v>
      </c>
      <c r="R40" s="106">
        <f>ROUND(P40*'Motore 2021'!$E$28,2)</f>
        <v>0</v>
      </c>
      <c r="S40" s="106">
        <f>IF((K40-M40)&lt;'MOTORE 2024'!$H$29,(K40-M40),'MOTORE 2024'!$H$29)</f>
        <v>0</v>
      </c>
      <c r="T40" s="106">
        <f>IF((L40-N40)&lt;'Motore 2021'!$H$29,(L40-N40),'Motore 2021'!$H$29)</f>
        <v>0</v>
      </c>
      <c r="U40" s="106">
        <f t="shared" si="4"/>
        <v>0</v>
      </c>
      <c r="V40" s="106">
        <f t="shared" si="5"/>
        <v>0</v>
      </c>
      <c r="W40" s="106">
        <f>ROUND(U40*'MOTORE 2024'!$E$29,2)</f>
        <v>0</v>
      </c>
      <c r="X40" s="106">
        <f>ROUND(V40*'Motore 2021'!$E$29,2)</f>
        <v>0</v>
      </c>
      <c r="Y40" s="106">
        <f>IF(K40-M40-S40&lt;'MOTORE 2024'!$H$30,(Ripartizione!K40-Ripartizione!M40-Ripartizione!S40),'MOTORE 2024'!$H$30)</f>
        <v>0</v>
      </c>
      <c r="Z40" s="106">
        <f>IF(L40-N40-T40&lt;'Motore 2021'!$H$30,(Ripartizione!L40-Ripartizione!N40-Ripartizione!T40),'Motore 2021'!$H$30)</f>
        <v>0</v>
      </c>
      <c r="AA40" s="106">
        <f t="shared" si="6"/>
        <v>0</v>
      </c>
      <c r="AB40" s="106">
        <f t="shared" si="7"/>
        <v>0</v>
      </c>
      <c r="AC40" s="106">
        <f>ROUND(AA40*'MOTORE 2024'!$E$30,2)</f>
        <v>0</v>
      </c>
      <c r="AD40" s="106">
        <f>ROUND(AB40*'Motore 2021'!$E$30,2)</f>
        <v>0</v>
      </c>
      <c r="AE40" s="106">
        <f>IF((K40-M40-S40-Y40)&lt;'MOTORE 2024'!$H$31, (K40-M40-S40-Y40),'MOTORE 2024'!$H$31)</f>
        <v>0</v>
      </c>
      <c r="AF40" s="106">
        <f>IF((L40-N40-T40-Z40)&lt;'Motore 2021'!$H$31, (L40-N40-T40-Z40),'Motore 2021'!$H$31)</f>
        <v>0</v>
      </c>
      <c r="AG40" s="106">
        <f t="shared" si="8"/>
        <v>0</v>
      </c>
      <c r="AH40" s="106">
        <f t="shared" si="9"/>
        <v>0</v>
      </c>
      <c r="AI40" s="106">
        <f>ROUND(AG40*'MOTORE 2024'!$E$31,2)</f>
        <v>0</v>
      </c>
      <c r="AJ40" s="106">
        <f>ROUND(AH40*'Motore 2021'!$E$31,2)</f>
        <v>0</v>
      </c>
      <c r="AK40" s="106">
        <f t="shared" si="17"/>
        <v>0</v>
      </c>
      <c r="AL40" s="106">
        <f t="shared" si="18"/>
        <v>0</v>
      </c>
      <c r="AM40" s="106">
        <f t="shared" si="10"/>
        <v>0</v>
      </c>
      <c r="AN40" s="106">
        <f t="shared" si="11"/>
        <v>0</v>
      </c>
      <c r="AO40" s="106">
        <f>ROUND(AM40*'MOTORE 2024'!$E$32,2)</f>
        <v>0</v>
      </c>
      <c r="AP40" s="106">
        <f>ROUND(AN40*'Motore 2021'!$E$32,2)</f>
        <v>0</v>
      </c>
      <c r="AQ40" s="117">
        <f>IF(B40&lt;&gt;0,((Q40+R40)*Ripartizione!B40),Q40+R40)</f>
        <v>0</v>
      </c>
      <c r="AR40" s="117">
        <f>IF(B40&lt;&gt;0,((Ripartizione!B40*W40)+(Ripartizione!B40*X40)), W40+X40)</f>
        <v>0</v>
      </c>
      <c r="AS40" s="117">
        <f t="shared" si="19"/>
        <v>0</v>
      </c>
      <c r="AT40" s="117">
        <f>IF(B40&lt;&gt;0,((Ripartizione!B40*AI40)+(Ripartizione!B40*AJ40)), AI40+AJ40)</f>
        <v>0</v>
      </c>
      <c r="AU40" s="117">
        <f>IF(B40&lt;&gt;0,((Ripartizione!B40*AO40)+(Ripartizione!B40*AP40)), AO40+AP40)</f>
        <v>0</v>
      </c>
      <c r="AV40" s="117">
        <f t="shared" si="20"/>
        <v>0</v>
      </c>
      <c r="AW40" s="117">
        <f t="shared" si="21"/>
        <v>0</v>
      </c>
      <c r="AX40" s="117">
        <f>IF($C$17="SI",((C40*'MOTORE 2024'!$B$35) + (D40*'Motore 2021'!$B$35)),0)</f>
        <v>0</v>
      </c>
      <c r="AY40" s="118">
        <f>IF($C$17="SI",((C40*'MOTORE 2024'!$B$35)+(C40*'MOTORE 2024'!$B$35)*10% + (D40*'MOTORE 2024'!$B$35)+(D40*'MOTORE 2024'!$B$35)*10%),0)</f>
        <v>0</v>
      </c>
      <c r="AZ40" s="119">
        <f>IF($C$17="SI",(((C40*'MOTORE 2024'!$B$38))+((D40*'Motore 2021'!$B$38))),0)</f>
        <v>0</v>
      </c>
      <c r="BA40" s="118">
        <f>IF($C$17="SI",(((C40*'MOTORE 2024'!$B$38)+((C40*'MOTORE 2024'!$B$38)*10%))+((D40*'MOTORE 2024'!$B$38)+((D40*'MOTORE 2024'!$B$38)*10%))),0)</f>
        <v>0</v>
      </c>
      <c r="BB40" s="118">
        <f t="shared" si="22"/>
        <v>0</v>
      </c>
      <c r="BC40" s="120">
        <f t="shared" si="23"/>
        <v>0</v>
      </c>
      <c r="BD40" s="120">
        <f>IF($C$17="SI",(C40*3*('MOTORE 2024'!$B$41+'MOTORE 2024'!$B$42+'MOTORE 2024'!$B$43+'MOTORE 2024'!$B$44)),(C40*1*('MOTORE 2024'!$B$41+'MOTORE 2024'!$B$42+'MOTORE 2024'!$B$43+'MOTORE 2024'!$B$44)))</f>
        <v>0</v>
      </c>
      <c r="BE40" s="121">
        <f>IF($C$17="SI",(D40*3*('Motore 2021'!$B$41+'Motore 2021'!$B$42+'Motore 2021'!$D$43+'Motore 2021'!$B$44)),(D40*1*('Motore 2021'!$B$41+'Motore 2021'!$B$42+'Motore 2021'!$D$43+'Motore 2021'!$B$44)))</f>
        <v>0</v>
      </c>
      <c r="BF40" s="120">
        <f>IF($C$17="SI",(C40*3*('MOTORE 2024'!$B$41+'MOTORE 2024'!$B$42+'MOTORE 2024'!$B$43+'MOTORE 2024'!$B$44))+((C40*3*('MOTORE 2024'!$B$41+'MOTORE 2024'!$B$42+'MOTORE 2024'!$B$43+'MOTORE 2024'!$B$44))*10%),(C40*1*('MOTORE 2024'!$B$41+'MOTORE 2024'!$B$42+'MOTORE 2024'!$B$43+'MOTORE 2024'!$B$44))+((C40*1*('MOTORE 2024'!$B$41+'MOTORE 2024'!$B$42+'MOTORE 2024'!$B$43+'MOTORE 2024'!$B$44))*10%))</f>
        <v>0</v>
      </c>
      <c r="BG40" s="120">
        <f>IF($C$17="SI",(D40*3*('Motore 2021'!$B$41+'Motore 2021'!$B$42+'Motore 2021'!$D$43+'Motore 2021'!$B$44))+((D40*3*('Motore 2021'!$B$41+'Motore 2021'!$B$42+'Motore 2021'!$D$43+'Motore 2021'!$B$44))*10%),(D40*1*('Motore 2021'!$B$41+'Motore 2021'!$B$42+'Motore 2021'!$D$43+'Motore 2021'!$B$44))+((D40*1*('Motore 2021'!$B$41+'Motore 2021'!$B$42+'Motore 2021'!$D$43+'Motore 2021'!$B$44))*10%))</f>
        <v>0</v>
      </c>
      <c r="BH40" s="120">
        <f t="shared" si="24"/>
        <v>0</v>
      </c>
      <c r="BI40" s="120">
        <f t="shared" si="25"/>
        <v>0</v>
      </c>
      <c r="BJ40" s="120">
        <f>IF(H40&lt;&gt;0,IF($C$17="SI",((('MOTORE 2024'!$B$47+'MOTORE 2024'!$B$50+'MOTORE 2024'!$B$53)/365)*$F$14)+(((('MOTORE 2024'!$B$47+'MOTORE 2024'!$B$50+'Motore 2021'!$B$53)/365)*$F$14)*10%),(('MOTORE 2024'!$B$53/365)*$F$14)+(('MOTORE 2024'!$B$53/365)*$F$14)*10%),0)</f>
        <v>0</v>
      </c>
      <c r="BK40" s="120">
        <f>IF(H40&lt;&gt;0,IF($C$17="SI",((('Motore 2021'!$B$47+'Motore 2021'!$B$50+'Motore 2021'!$B$53)/365)*$F$13)+(((('Motore 2021'!$B$47+'Motore 2021'!$B$50+'Motore 2021'!$B$53)/365)*$F$13)*10%),(('Motore 2021'!$B$53/365)*$F$13)+(('Motore 2021'!$B$53/365)*$F$13)*10%),0)</f>
        <v>0</v>
      </c>
      <c r="BL40" s="120">
        <f>IF(H40&lt;&gt;0,IF($C$17="SI",((('MOTORE 2024'!$B$47+'MOTORE 2024'!$B$50+'MOTORE 2024'!$B$53)/365)*$F$14),(('MOTORE 2024'!$B$53/365)*$F$14)),0)</f>
        <v>0</v>
      </c>
      <c r="BM40" s="120">
        <f>IF(H40&lt;&gt;0,IF($C$17="SI",((('Motore 2021'!$B$47+'Motore 2021'!$B$50+'Motore 2021'!$B$53)/365)*$F$13),(('Motore 2021'!$B$53/365)*$F$13)),0)</f>
        <v>0</v>
      </c>
      <c r="BN40" s="120">
        <f t="shared" si="26"/>
        <v>0</v>
      </c>
      <c r="BO40" s="122">
        <f t="shared" si="27"/>
        <v>0</v>
      </c>
      <c r="BP40" s="42"/>
    </row>
    <row r="41" spans="1:68" x14ac:dyDescent="0.3">
      <c r="A41" s="65" t="s">
        <v>13</v>
      </c>
      <c r="B41" s="51">
        <v>0</v>
      </c>
      <c r="C41" s="51">
        <v>0</v>
      </c>
      <c r="D41" s="51">
        <v>0</v>
      </c>
      <c r="E41" s="51">
        <f t="shared" si="12"/>
        <v>0</v>
      </c>
      <c r="F41" s="55" t="s">
        <v>8</v>
      </c>
      <c r="G41" s="62">
        <f t="shared" si="13"/>
        <v>0</v>
      </c>
      <c r="H41" s="62">
        <f t="shared" si="14"/>
        <v>0</v>
      </c>
      <c r="I41" s="63">
        <f t="shared" si="15"/>
        <v>0</v>
      </c>
      <c r="J41" s="63">
        <f t="shared" si="16"/>
        <v>0</v>
      </c>
      <c r="K41" s="64">
        <f t="shared" si="0"/>
        <v>0</v>
      </c>
      <c r="L41" s="64">
        <f t="shared" si="1"/>
        <v>0</v>
      </c>
      <c r="M41" s="106">
        <f>IF(K41&lt;'MOTORE 2024'!$H$28,Ripartizione!K41,'MOTORE 2024'!$H$28)</f>
        <v>0</v>
      </c>
      <c r="N41" s="106">
        <f>IF(L41&lt;'Motore 2021'!$H$28,Ripartizione!L41,'Motore 2021'!$H$28)</f>
        <v>0</v>
      </c>
      <c r="O41" s="106">
        <f t="shared" si="2"/>
        <v>0</v>
      </c>
      <c r="P41" s="106">
        <f t="shared" si="3"/>
        <v>0</v>
      </c>
      <c r="Q41" s="106">
        <f>ROUND(O41*'MOTORE 2024'!$E$28,2)</f>
        <v>0</v>
      </c>
      <c r="R41" s="106">
        <f>ROUND(P41*'Motore 2021'!$E$28,2)</f>
        <v>0</v>
      </c>
      <c r="S41" s="106">
        <f>IF((K41-M41)&lt;'MOTORE 2024'!$H$29,(K41-M41),'MOTORE 2024'!$H$29)</f>
        <v>0</v>
      </c>
      <c r="T41" s="106">
        <f>IF((L41-N41)&lt;'Motore 2021'!$H$29,(L41-N41),'Motore 2021'!$H$29)</f>
        <v>0</v>
      </c>
      <c r="U41" s="106">
        <f t="shared" si="4"/>
        <v>0</v>
      </c>
      <c r="V41" s="106">
        <f t="shared" si="5"/>
        <v>0</v>
      </c>
      <c r="W41" s="106">
        <f>ROUND(U41*'MOTORE 2024'!$E$29,2)</f>
        <v>0</v>
      </c>
      <c r="X41" s="106">
        <f>ROUND(V41*'Motore 2021'!$E$29,2)</f>
        <v>0</v>
      </c>
      <c r="Y41" s="106">
        <f>IF(K41-M41-S41&lt;'MOTORE 2024'!$H$30,(Ripartizione!K41-Ripartizione!M41-Ripartizione!S41),'MOTORE 2024'!$H$30)</f>
        <v>0</v>
      </c>
      <c r="Z41" s="106">
        <f>IF(L41-N41-T41&lt;'Motore 2021'!$H$30,(Ripartizione!L41-Ripartizione!N41-Ripartizione!T41),'Motore 2021'!$H$30)</f>
        <v>0</v>
      </c>
      <c r="AA41" s="106">
        <f t="shared" si="6"/>
        <v>0</v>
      </c>
      <c r="AB41" s="106">
        <f t="shared" si="7"/>
        <v>0</v>
      </c>
      <c r="AC41" s="106">
        <f>ROUND(AA41*'MOTORE 2024'!$E$30,2)</f>
        <v>0</v>
      </c>
      <c r="AD41" s="106">
        <f>ROUND(AB41*'Motore 2021'!$E$30,2)</f>
        <v>0</v>
      </c>
      <c r="AE41" s="106">
        <f>IF((K41-M41-S41-Y41)&lt;'MOTORE 2024'!$H$31, (K41-M41-S41-Y41),'MOTORE 2024'!$H$31)</f>
        <v>0</v>
      </c>
      <c r="AF41" s="106">
        <f>IF((L41-N41-T41-Z41)&lt;'Motore 2021'!$H$31, (L41-N41-T41-Z41),'Motore 2021'!$H$31)</f>
        <v>0</v>
      </c>
      <c r="AG41" s="106">
        <f t="shared" si="8"/>
        <v>0</v>
      </c>
      <c r="AH41" s="106">
        <f t="shared" si="9"/>
        <v>0</v>
      </c>
      <c r="AI41" s="106">
        <f>ROUND(AG41*'MOTORE 2024'!$E$31,2)</f>
        <v>0</v>
      </c>
      <c r="AJ41" s="106">
        <f>ROUND(AH41*'Motore 2021'!$E$31,2)</f>
        <v>0</v>
      </c>
      <c r="AK41" s="106">
        <f t="shared" si="17"/>
        <v>0</v>
      </c>
      <c r="AL41" s="106">
        <f t="shared" si="18"/>
        <v>0</v>
      </c>
      <c r="AM41" s="106">
        <f t="shared" si="10"/>
        <v>0</v>
      </c>
      <c r="AN41" s="106">
        <f t="shared" si="11"/>
        <v>0</v>
      </c>
      <c r="AO41" s="106">
        <f>ROUND(AM41*'MOTORE 2024'!$E$32,2)</f>
        <v>0</v>
      </c>
      <c r="AP41" s="106">
        <f>ROUND(AN41*'Motore 2021'!$E$32,2)</f>
        <v>0</v>
      </c>
      <c r="AQ41" s="117">
        <f>IF(B41&lt;&gt;0,((Q41+R41)*Ripartizione!B41),Q41+R41)</f>
        <v>0</v>
      </c>
      <c r="AR41" s="117">
        <f>IF(B41&lt;&gt;0,((Ripartizione!B41*W41)+(Ripartizione!B41*X41)), W41+X41)</f>
        <v>0</v>
      </c>
      <c r="AS41" s="117">
        <f t="shared" si="19"/>
        <v>0</v>
      </c>
      <c r="AT41" s="117">
        <f>IF(B41&lt;&gt;0,((Ripartizione!B41*AI41)+(Ripartizione!B41*AJ41)), AI41+AJ41)</f>
        <v>0</v>
      </c>
      <c r="AU41" s="117">
        <f>IF(B41&lt;&gt;0,((Ripartizione!B41*AO41)+(Ripartizione!B41*AP41)), AO41+AP41)</f>
        <v>0</v>
      </c>
      <c r="AV41" s="117">
        <f t="shared" si="20"/>
        <v>0</v>
      </c>
      <c r="AW41" s="117">
        <f t="shared" si="21"/>
        <v>0</v>
      </c>
      <c r="AX41" s="117">
        <f>IF($C$17="SI",((C41*'MOTORE 2024'!$B$35) + (D41*'Motore 2021'!$B$35)),0)</f>
        <v>0</v>
      </c>
      <c r="AY41" s="118">
        <f>IF($C$17="SI",((C41*'MOTORE 2024'!$B$35)+(C41*'MOTORE 2024'!$B$35)*10% + (D41*'MOTORE 2024'!$B$35)+(D41*'MOTORE 2024'!$B$35)*10%),0)</f>
        <v>0</v>
      </c>
      <c r="AZ41" s="119">
        <f>IF($C$17="SI",(((C41*'MOTORE 2024'!$B$38))+((D41*'Motore 2021'!$B$38))),0)</f>
        <v>0</v>
      </c>
      <c r="BA41" s="118">
        <f>IF($C$17="SI",(((C41*'MOTORE 2024'!$B$38)+((C41*'MOTORE 2024'!$B$38)*10%))+((D41*'MOTORE 2024'!$B$38)+((D41*'MOTORE 2024'!$B$38)*10%))),0)</f>
        <v>0</v>
      </c>
      <c r="BB41" s="118">
        <f t="shared" si="22"/>
        <v>0</v>
      </c>
      <c r="BC41" s="120">
        <f t="shared" si="23"/>
        <v>0</v>
      </c>
      <c r="BD41" s="120">
        <f>IF($C$17="SI",(C41*3*('MOTORE 2024'!$B$41+'MOTORE 2024'!$B$42+'MOTORE 2024'!$B$43+'MOTORE 2024'!$B$44)),(C41*1*('MOTORE 2024'!$B$41+'MOTORE 2024'!$B$42+'MOTORE 2024'!$B$43+'MOTORE 2024'!$B$44)))</f>
        <v>0</v>
      </c>
      <c r="BE41" s="121">
        <f>IF($C$17="SI",(D41*3*('Motore 2021'!$B$41+'Motore 2021'!$B$42+'Motore 2021'!$D$43+'Motore 2021'!$B$44)),(D41*1*('Motore 2021'!$B$41+'Motore 2021'!$B$42+'Motore 2021'!$D$43+'Motore 2021'!$B$44)))</f>
        <v>0</v>
      </c>
      <c r="BF41" s="120">
        <f>IF($C$17="SI",(C41*3*('MOTORE 2024'!$B$41+'MOTORE 2024'!$B$42+'MOTORE 2024'!$B$43+'MOTORE 2024'!$B$44))+((C41*3*('MOTORE 2024'!$B$41+'MOTORE 2024'!$B$42+'MOTORE 2024'!$B$43+'MOTORE 2024'!$B$44))*10%),(C41*1*('MOTORE 2024'!$B$41+'MOTORE 2024'!$B$42+'MOTORE 2024'!$B$43+'MOTORE 2024'!$B$44))+((C41*1*('MOTORE 2024'!$B$41+'MOTORE 2024'!$B$42+'MOTORE 2024'!$B$43+'MOTORE 2024'!$B$44))*10%))</f>
        <v>0</v>
      </c>
      <c r="BG41" s="120">
        <f>IF($C$17="SI",(D41*3*('Motore 2021'!$B$41+'Motore 2021'!$B$42+'Motore 2021'!$D$43+'Motore 2021'!$B$44))+((D41*3*('Motore 2021'!$B$41+'Motore 2021'!$B$42+'Motore 2021'!$D$43+'Motore 2021'!$B$44))*10%),(D41*1*('Motore 2021'!$B$41+'Motore 2021'!$B$42+'Motore 2021'!$D$43+'Motore 2021'!$B$44))+((D41*1*('Motore 2021'!$B$41+'Motore 2021'!$B$42+'Motore 2021'!$D$43+'Motore 2021'!$B$44))*10%))</f>
        <v>0</v>
      </c>
      <c r="BH41" s="120">
        <f t="shared" si="24"/>
        <v>0</v>
      </c>
      <c r="BI41" s="120">
        <f t="shared" si="25"/>
        <v>0</v>
      </c>
      <c r="BJ41" s="120">
        <f>IF(H41&lt;&gt;0,IF($C$17="SI",((('MOTORE 2024'!$B$47+'MOTORE 2024'!$B$50+'MOTORE 2024'!$B$53)/365)*$F$14)+(((('MOTORE 2024'!$B$47+'MOTORE 2024'!$B$50+'Motore 2021'!$B$53)/365)*$F$14)*10%),(('MOTORE 2024'!$B$53/365)*$F$14)+(('MOTORE 2024'!$B$53/365)*$F$14)*10%),0)</f>
        <v>0</v>
      </c>
      <c r="BK41" s="120">
        <f>IF(H41&lt;&gt;0,IF($C$17="SI",((('Motore 2021'!$B$47+'Motore 2021'!$B$50+'Motore 2021'!$B$53)/365)*$F$13)+(((('Motore 2021'!$B$47+'Motore 2021'!$B$50+'Motore 2021'!$B$53)/365)*$F$13)*10%),(('Motore 2021'!$B$53/365)*$F$13)+(('Motore 2021'!$B$53/365)*$F$13)*10%),0)</f>
        <v>0</v>
      </c>
      <c r="BL41" s="120">
        <f>IF(H41&lt;&gt;0,IF($C$17="SI",((('MOTORE 2024'!$B$47+'MOTORE 2024'!$B$50+'MOTORE 2024'!$B$53)/365)*$F$14),(('MOTORE 2024'!$B$53/365)*$F$14)),0)</f>
        <v>0</v>
      </c>
      <c r="BM41" s="120">
        <f>IF(H41&lt;&gt;0,IF($C$17="SI",((('Motore 2021'!$B$47+'Motore 2021'!$B$50+'Motore 2021'!$B$53)/365)*$F$13),(('Motore 2021'!$B$53/365)*$F$13)),0)</f>
        <v>0</v>
      </c>
      <c r="BN41" s="120">
        <f t="shared" si="26"/>
        <v>0</v>
      </c>
      <c r="BO41" s="122">
        <f t="shared" si="27"/>
        <v>0</v>
      </c>
      <c r="BP41" s="42"/>
    </row>
    <row r="42" spans="1:68" x14ac:dyDescent="0.3">
      <c r="A42" s="65" t="s">
        <v>14</v>
      </c>
      <c r="B42" s="51">
        <v>0</v>
      </c>
      <c r="C42" s="51">
        <v>0</v>
      </c>
      <c r="D42" s="51">
        <v>0</v>
      </c>
      <c r="E42" s="51">
        <f t="shared" si="12"/>
        <v>0</v>
      </c>
      <c r="F42" s="55" t="s">
        <v>8</v>
      </c>
      <c r="G42" s="62">
        <f t="shared" si="13"/>
        <v>0</v>
      </c>
      <c r="H42" s="62">
        <f t="shared" si="14"/>
        <v>0</v>
      </c>
      <c r="I42" s="63">
        <f t="shared" si="15"/>
        <v>0</v>
      </c>
      <c r="J42" s="63">
        <f t="shared" si="16"/>
        <v>0</v>
      </c>
      <c r="K42" s="64">
        <f t="shared" si="0"/>
        <v>0</v>
      </c>
      <c r="L42" s="64">
        <f t="shared" si="1"/>
        <v>0</v>
      </c>
      <c r="M42" s="106">
        <f>IF(K42&lt;'MOTORE 2024'!$H$28,Ripartizione!K42,'MOTORE 2024'!$H$28)</f>
        <v>0</v>
      </c>
      <c r="N42" s="106">
        <f>IF(L42&lt;'Motore 2021'!$H$28,Ripartizione!L42,'Motore 2021'!$H$28)</f>
        <v>0</v>
      </c>
      <c r="O42" s="106">
        <f t="shared" si="2"/>
        <v>0</v>
      </c>
      <c r="P42" s="106">
        <f t="shared" si="3"/>
        <v>0</v>
      </c>
      <c r="Q42" s="106">
        <f>ROUND(O42*'MOTORE 2024'!$E$28,2)</f>
        <v>0</v>
      </c>
      <c r="R42" s="106">
        <f>ROUND(P42*'Motore 2021'!$E$28,2)</f>
        <v>0</v>
      </c>
      <c r="S42" s="106">
        <f>IF((K42-M42)&lt;'MOTORE 2024'!$H$29,(K42-M42),'MOTORE 2024'!$H$29)</f>
        <v>0</v>
      </c>
      <c r="T42" s="106">
        <f>IF((L42-N42)&lt;'Motore 2021'!$H$29,(L42-N42),'Motore 2021'!$H$29)</f>
        <v>0</v>
      </c>
      <c r="U42" s="106">
        <f t="shared" si="4"/>
        <v>0</v>
      </c>
      <c r="V42" s="106">
        <f t="shared" si="5"/>
        <v>0</v>
      </c>
      <c r="W42" s="106">
        <f>ROUND(U42*'MOTORE 2024'!$E$29,2)</f>
        <v>0</v>
      </c>
      <c r="X42" s="106">
        <f>ROUND(V42*'Motore 2021'!$E$29,2)</f>
        <v>0</v>
      </c>
      <c r="Y42" s="106">
        <f>IF(K42-M42-S42&lt;'MOTORE 2024'!$H$30,(Ripartizione!K42-Ripartizione!M42-Ripartizione!S42),'MOTORE 2024'!$H$30)</f>
        <v>0</v>
      </c>
      <c r="Z42" s="106">
        <f>IF(L42-N42-T42&lt;'Motore 2021'!$H$30,(Ripartizione!L42-Ripartizione!N42-Ripartizione!T42),'Motore 2021'!$H$30)</f>
        <v>0</v>
      </c>
      <c r="AA42" s="106">
        <f t="shared" si="6"/>
        <v>0</v>
      </c>
      <c r="AB42" s="106">
        <f t="shared" si="7"/>
        <v>0</v>
      </c>
      <c r="AC42" s="106">
        <f>ROUND(AA42*'MOTORE 2024'!$E$30,2)</f>
        <v>0</v>
      </c>
      <c r="AD42" s="106">
        <f>ROUND(AB42*'Motore 2021'!$E$30,2)</f>
        <v>0</v>
      </c>
      <c r="AE42" s="106">
        <f>IF((K42-M42-S42-Y42)&lt;'MOTORE 2024'!$H$31, (K42-M42-S42-Y42),'MOTORE 2024'!$H$31)</f>
        <v>0</v>
      </c>
      <c r="AF42" s="106">
        <f>IF((L42-N42-T42-Z42)&lt;'Motore 2021'!$H$31, (L42-N42-T42-Z42),'Motore 2021'!$H$31)</f>
        <v>0</v>
      </c>
      <c r="AG42" s="106">
        <f t="shared" si="8"/>
        <v>0</v>
      </c>
      <c r="AH42" s="106">
        <f t="shared" si="9"/>
        <v>0</v>
      </c>
      <c r="AI42" s="106">
        <f>ROUND(AG42*'MOTORE 2024'!$E$31,2)</f>
        <v>0</v>
      </c>
      <c r="AJ42" s="106">
        <f>ROUND(AH42*'Motore 2021'!$E$31,2)</f>
        <v>0</v>
      </c>
      <c r="AK42" s="106">
        <f t="shared" si="17"/>
        <v>0</v>
      </c>
      <c r="AL42" s="106">
        <f t="shared" si="18"/>
        <v>0</v>
      </c>
      <c r="AM42" s="106">
        <f t="shared" si="10"/>
        <v>0</v>
      </c>
      <c r="AN42" s="106">
        <f t="shared" si="11"/>
        <v>0</v>
      </c>
      <c r="AO42" s="106">
        <f>ROUND(AM42*'MOTORE 2024'!$E$32,2)</f>
        <v>0</v>
      </c>
      <c r="AP42" s="106">
        <f>ROUND(AN42*'Motore 2021'!$E$32,2)</f>
        <v>0</v>
      </c>
      <c r="AQ42" s="117">
        <f>IF(B42&lt;&gt;0,((Q42+R42)*Ripartizione!B42),Q42+R42)</f>
        <v>0</v>
      </c>
      <c r="AR42" s="117">
        <f>IF(B42&lt;&gt;0,((Ripartizione!B42*W42)+(Ripartizione!B42*X42)), W42+X42)</f>
        <v>0</v>
      </c>
      <c r="AS42" s="117">
        <f t="shared" si="19"/>
        <v>0</v>
      </c>
      <c r="AT42" s="117">
        <f>IF(B42&lt;&gt;0,((Ripartizione!B42*AI42)+(Ripartizione!B42*AJ42)), AI42+AJ42)</f>
        <v>0</v>
      </c>
      <c r="AU42" s="117">
        <f>IF(B42&lt;&gt;0,((Ripartizione!B42*AO42)+(Ripartizione!B42*AP42)), AO42+AP42)</f>
        <v>0</v>
      </c>
      <c r="AV42" s="117">
        <f t="shared" si="20"/>
        <v>0</v>
      </c>
      <c r="AW42" s="117">
        <f t="shared" si="21"/>
        <v>0</v>
      </c>
      <c r="AX42" s="117">
        <f>IF($C$17="SI",((C42*'MOTORE 2024'!$B$35) + (D42*'Motore 2021'!$B$35)),0)</f>
        <v>0</v>
      </c>
      <c r="AY42" s="118">
        <f>IF($C$17="SI",((C42*'MOTORE 2024'!$B$35)+(C42*'MOTORE 2024'!$B$35)*10% + (D42*'MOTORE 2024'!$B$35)+(D42*'MOTORE 2024'!$B$35)*10%),0)</f>
        <v>0</v>
      </c>
      <c r="AZ42" s="119">
        <f>IF($C$17="SI",(((C42*'MOTORE 2024'!$B$38))+((D42*'Motore 2021'!$B$38))),0)</f>
        <v>0</v>
      </c>
      <c r="BA42" s="118">
        <f>IF($C$17="SI",(((C42*'MOTORE 2024'!$B$38)+((C42*'MOTORE 2024'!$B$38)*10%))+((D42*'MOTORE 2024'!$B$38)+((D42*'MOTORE 2024'!$B$38)*10%))),0)</f>
        <v>0</v>
      </c>
      <c r="BB42" s="118">
        <f t="shared" si="22"/>
        <v>0</v>
      </c>
      <c r="BC42" s="120">
        <f t="shared" si="23"/>
        <v>0</v>
      </c>
      <c r="BD42" s="120">
        <f>IF($C$17="SI",(C42*3*('MOTORE 2024'!$B$41+'MOTORE 2024'!$B$42+'MOTORE 2024'!$B$43+'MOTORE 2024'!$B$44)),(C42*1*('MOTORE 2024'!$B$41+'MOTORE 2024'!$B$42+'MOTORE 2024'!$B$43+'MOTORE 2024'!$B$44)))</f>
        <v>0</v>
      </c>
      <c r="BE42" s="121">
        <f>IF($C$17="SI",(D42*3*('Motore 2021'!$B$41+'Motore 2021'!$B$42+'Motore 2021'!$D$43+'Motore 2021'!$B$44)),(D42*1*('Motore 2021'!$B$41+'Motore 2021'!$B$42+'Motore 2021'!$D$43+'Motore 2021'!$B$44)))</f>
        <v>0</v>
      </c>
      <c r="BF42" s="120">
        <f>IF($C$17="SI",(C42*3*('MOTORE 2024'!$B$41+'MOTORE 2024'!$B$42+'MOTORE 2024'!$B$43+'MOTORE 2024'!$B$44))+((C42*3*('MOTORE 2024'!$B$41+'MOTORE 2024'!$B$42+'MOTORE 2024'!$B$43+'MOTORE 2024'!$B$44))*10%),(C42*1*('MOTORE 2024'!$B$41+'MOTORE 2024'!$B$42+'MOTORE 2024'!$B$43+'MOTORE 2024'!$B$44))+((C42*1*('MOTORE 2024'!$B$41+'MOTORE 2024'!$B$42+'MOTORE 2024'!$B$43+'MOTORE 2024'!$B$44))*10%))</f>
        <v>0</v>
      </c>
      <c r="BG42" s="120">
        <f>IF($C$17="SI",(D42*3*('Motore 2021'!$B$41+'Motore 2021'!$B$42+'Motore 2021'!$D$43+'Motore 2021'!$B$44))+((D42*3*('Motore 2021'!$B$41+'Motore 2021'!$B$42+'Motore 2021'!$D$43+'Motore 2021'!$B$44))*10%),(D42*1*('Motore 2021'!$B$41+'Motore 2021'!$B$42+'Motore 2021'!$D$43+'Motore 2021'!$B$44))+((D42*1*('Motore 2021'!$B$41+'Motore 2021'!$B$42+'Motore 2021'!$D$43+'Motore 2021'!$B$44))*10%))</f>
        <v>0</v>
      </c>
      <c r="BH42" s="120">
        <f t="shared" si="24"/>
        <v>0</v>
      </c>
      <c r="BI42" s="120">
        <f t="shared" si="25"/>
        <v>0</v>
      </c>
      <c r="BJ42" s="120">
        <f>IF(H42&lt;&gt;0,IF($C$17="SI",((('MOTORE 2024'!$B$47+'MOTORE 2024'!$B$50+'MOTORE 2024'!$B$53)/365)*$F$14)+(((('MOTORE 2024'!$B$47+'MOTORE 2024'!$B$50+'Motore 2021'!$B$53)/365)*$F$14)*10%),(('MOTORE 2024'!$B$53/365)*$F$14)+(('MOTORE 2024'!$B$53/365)*$F$14)*10%),0)</f>
        <v>0</v>
      </c>
      <c r="BK42" s="120">
        <f>IF(H42&lt;&gt;0,IF($C$17="SI",((('Motore 2021'!$B$47+'Motore 2021'!$B$50+'Motore 2021'!$B$53)/365)*$F$13)+(((('Motore 2021'!$B$47+'Motore 2021'!$B$50+'Motore 2021'!$B$53)/365)*$F$13)*10%),(('Motore 2021'!$B$53/365)*$F$13)+(('Motore 2021'!$B$53/365)*$F$13)*10%),0)</f>
        <v>0</v>
      </c>
      <c r="BL42" s="120">
        <f>IF(H42&lt;&gt;0,IF($C$17="SI",((('MOTORE 2024'!$B$47+'MOTORE 2024'!$B$50+'MOTORE 2024'!$B$53)/365)*$F$14),(('MOTORE 2024'!$B$53/365)*$F$14)),0)</f>
        <v>0</v>
      </c>
      <c r="BM42" s="120">
        <f>IF(H42&lt;&gt;0,IF($C$17="SI",((('Motore 2021'!$B$47+'Motore 2021'!$B$50+'Motore 2021'!$B$53)/365)*$F$13),(('Motore 2021'!$B$53/365)*$F$13)),0)</f>
        <v>0</v>
      </c>
      <c r="BN42" s="120">
        <f t="shared" si="26"/>
        <v>0</v>
      </c>
      <c r="BO42" s="122">
        <f t="shared" si="27"/>
        <v>0</v>
      </c>
      <c r="BP42" s="42"/>
    </row>
    <row r="43" spans="1:68" x14ac:dyDescent="0.3">
      <c r="A43" s="65" t="s">
        <v>15</v>
      </c>
      <c r="B43" s="51">
        <v>0</v>
      </c>
      <c r="C43" s="51">
        <v>0</v>
      </c>
      <c r="D43" s="51">
        <v>0</v>
      </c>
      <c r="E43" s="51">
        <f t="shared" si="12"/>
        <v>0</v>
      </c>
      <c r="F43" s="55" t="s">
        <v>8</v>
      </c>
      <c r="G43" s="62">
        <f t="shared" si="13"/>
        <v>0</v>
      </c>
      <c r="H43" s="62">
        <f t="shared" si="14"/>
        <v>0</v>
      </c>
      <c r="I43" s="63">
        <f t="shared" si="15"/>
        <v>0</v>
      </c>
      <c r="J43" s="63">
        <f t="shared" si="16"/>
        <v>0</v>
      </c>
      <c r="K43" s="64">
        <f t="shared" si="0"/>
        <v>0</v>
      </c>
      <c r="L43" s="64">
        <f t="shared" si="1"/>
        <v>0</v>
      </c>
      <c r="M43" s="106">
        <f>IF(K43&lt;'MOTORE 2024'!$H$28,Ripartizione!K43,'MOTORE 2024'!$H$28)</f>
        <v>0</v>
      </c>
      <c r="N43" s="106">
        <f>IF(L43&lt;'Motore 2021'!$H$28,Ripartizione!L43,'Motore 2021'!$H$28)</f>
        <v>0</v>
      </c>
      <c r="O43" s="106">
        <f t="shared" si="2"/>
        <v>0</v>
      </c>
      <c r="P43" s="106">
        <f t="shared" si="3"/>
        <v>0</v>
      </c>
      <c r="Q43" s="106">
        <f>ROUND(O43*'MOTORE 2024'!$E$28,2)</f>
        <v>0</v>
      </c>
      <c r="R43" s="106">
        <f>ROUND(P43*'Motore 2021'!$E$28,2)</f>
        <v>0</v>
      </c>
      <c r="S43" s="106">
        <f>IF((K43-M43)&lt;'MOTORE 2024'!$H$29,(K43-M43),'MOTORE 2024'!$H$29)</f>
        <v>0</v>
      </c>
      <c r="T43" s="106">
        <f>IF((L43-N43)&lt;'Motore 2021'!$H$29,(L43-N43),'Motore 2021'!$H$29)</f>
        <v>0</v>
      </c>
      <c r="U43" s="106">
        <f t="shared" si="4"/>
        <v>0</v>
      </c>
      <c r="V43" s="106">
        <f t="shared" si="5"/>
        <v>0</v>
      </c>
      <c r="W43" s="106">
        <f>ROUND(U43*'MOTORE 2024'!$E$29,2)</f>
        <v>0</v>
      </c>
      <c r="X43" s="106">
        <f>ROUND(V43*'Motore 2021'!$E$29,2)</f>
        <v>0</v>
      </c>
      <c r="Y43" s="106">
        <f>IF(K43-M43-S43&lt;'MOTORE 2024'!$H$30,(Ripartizione!K43-Ripartizione!M43-Ripartizione!S43),'MOTORE 2024'!$H$30)</f>
        <v>0</v>
      </c>
      <c r="Z43" s="106">
        <f>IF(L43-N43-T43&lt;'Motore 2021'!$H$30,(Ripartizione!L43-Ripartizione!N43-Ripartizione!T43),'Motore 2021'!$H$30)</f>
        <v>0</v>
      </c>
      <c r="AA43" s="106">
        <f t="shared" si="6"/>
        <v>0</v>
      </c>
      <c r="AB43" s="106">
        <f t="shared" si="7"/>
        <v>0</v>
      </c>
      <c r="AC43" s="106">
        <f>ROUND(AA43*'MOTORE 2024'!$E$30,2)</f>
        <v>0</v>
      </c>
      <c r="AD43" s="106">
        <f>ROUND(AB43*'Motore 2021'!$E$30,2)</f>
        <v>0</v>
      </c>
      <c r="AE43" s="106">
        <f>IF((K43-M43-S43-Y43)&lt;'MOTORE 2024'!$H$31, (K43-M43-S43-Y43),'MOTORE 2024'!$H$31)</f>
        <v>0</v>
      </c>
      <c r="AF43" s="106">
        <f>IF((L43-N43-T43-Z43)&lt;'Motore 2021'!$H$31, (L43-N43-T43-Z43),'Motore 2021'!$H$31)</f>
        <v>0</v>
      </c>
      <c r="AG43" s="106">
        <f t="shared" si="8"/>
        <v>0</v>
      </c>
      <c r="AH43" s="106">
        <f t="shared" si="9"/>
        <v>0</v>
      </c>
      <c r="AI43" s="106">
        <f>ROUND(AG43*'MOTORE 2024'!$E$31,2)</f>
        <v>0</v>
      </c>
      <c r="AJ43" s="106">
        <f>ROUND(AH43*'Motore 2021'!$E$31,2)</f>
        <v>0</v>
      </c>
      <c r="AK43" s="106">
        <f t="shared" si="17"/>
        <v>0</v>
      </c>
      <c r="AL43" s="106">
        <f t="shared" si="18"/>
        <v>0</v>
      </c>
      <c r="AM43" s="106">
        <f t="shared" si="10"/>
        <v>0</v>
      </c>
      <c r="AN43" s="106">
        <f t="shared" si="11"/>
        <v>0</v>
      </c>
      <c r="AO43" s="106">
        <f>ROUND(AM43*'MOTORE 2024'!$E$32,2)</f>
        <v>0</v>
      </c>
      <c r="AP43" s="106">
        <f>ROUND(AN43*'Motore 2021'!$E$32,2)</f>
        <v>0</v>
      </c>
      <c r="AQ43" s="117">
        <f>IF(B43&lt;&gt;0,((Q43+R43)*Ripartizione!B43),Q43+R43)</f>
        <v>0</v>
      </c>
      <c r="AR43" s="117">
        <f>IF(B43&lt;&gt;0,((Ripartizione!B43*W43)+(Ripartizione!B43*X43)), W43+X43)</f>
        <v>0</v>
      </c>
      <c r="AS43" s="117">
        <f t="shared" si="19"/>
        <v>0</v>
      </c>
      <c r="AT43" s="117">
        <f>IF(B43&lt;&gt;0,((Ripartizione!B43*AI43)+(Ripartizione!B43*AJ43)), AI43+AJ43)</f>
        <v>0</v>
      </c>
      <c r="AU43" s="117">
        <f>IF(B43&lt;&gt;0,((Ripartizione!B43*AO43)+(Ripartizione!B43*AP43)), AO43+AP43)</f>
        <v>0</v>
      </c>
      <c r="AV43" s="117">
        <f t="shared" si="20"/>
        <v>0</v>
      </c>
      <c r="AW43" s="117">
        <f t="shared" si="21"/>
        <v>0</v>
      </c>
      <c r="AX43" s="117">
        <f>IF($C$17="SI",((C43*'MOTORE 2024'!$B$35) + (D43*'Motore 2021'!$B$35)),0)</f>
        <v>0</v>
      </c>
      <c r="AY43" s="118">
        <f>IF($C$17="SI",((C43*'MOTORE 2024'!$B$35)+(C43*'MOTORE 2024'!$B$35)*10% + (D43*'MOTORE 2024'!$B$35)+(D43*'MOTORE 2024'!$B$35)*10%),0)</f>
        <v>0</v>
      </c>
      <c r="AZ43" s="119">
        <f>IF($C$17="SI",(((C43*'MOTORE 2024'!$B$38))+((D43*'Motore 2021'!$B$38))),0)</f>
        <v>0</v>
      </c>
      <c r="BA43" s="118">
        <f>IF($C$17="SI",(((C43*'MOTORE 2024'!$B$38)+((C43*'MOTORE 2024'!$B$38)*10%))+((D43*'MOTORE 2024'!$B$38)+((D43*'MOTORE 2024'!$B$38)*10%))),0)</f>
        <v>0</v>
      </c>
      <c r="BB43" s="118">
        <f t="shared" si="22"/>
        <v>0</v>
      </c>
      <c r="BC43" s="120">
        <f t="shared" si="23"/>
        <v>0</v>
      </c>
      <c r="BD43" s="120">
        <f>IF($C$17="SI",(C43*3*('MOTORE 2024'!$B$41+'MOTORE 2024'!$B$42+'MOTORE 2024'!$B$43+'MOTORE 2024'!$B$44)),(C43*1*('MOTORE 2024'!$B$41+'MOTORE 2024'!$B$42+'MOTORE 2024'!$B$43+'MOTORE 2024'!$B$44)))</f>
        <v>0</v>
      </c>
      <c r="BE43" s="121">
        <f>IF($C$17="SI",(D43*3*('Motore 2021'!$B$41+'Motore 2021'!$B$42+'Motore 2021'!$D$43+'Motore 2021'!$B$44)),(D43*1*('Motore 2021'!$B$41+'Motore 2021'!$B$42+'Motore 2021'!$D$43+'Motore 2021'!$B$44)))</f>
        <v>0</v>
      </c>
      <c r="BF43" s="120">
        <f>IF($C$17="SI",(C43*3*('MOTORE 2024'!$B$41+'MOTORE 2024'!$B$42+'MOTORE 2024'!$B$43+'MOTORE 2024'!$B$44))+((C43*3*('MOTORE 2024'!$B$41+'MOTORE 2024'!$B$42+'MOTORE 2024'!$B$43+'MOTORE 2024'!$B$44))*10%),(C43*1*('MOTORE 2024'!$B$41+'MOTORE 2024'!$B$42+'MOTORE 2024'!$B$43+'MOTORE 2024'!$B$44))+((C43*1*('MOTORE 2024'!$B$41+'MOTORE 2024'!$B$42+'MOTORE 2024'!$B$43+'MOTORE 2024'!$B$44))*10%))</f>
        <v>0</v>
      </c>
      <c r="BG43" s="120">
        <f>IF($C$17="SI",(D43*3*('Motore 2021'!$B$41+'Motore 2021'!$B$42+'Motore 2021'!$D$43+'Motore 2021'!$B$44))+((D43*3*('Motore 2021'!$B$41+'Motore 2021'!$B$42+'Motore 2021'!$D$43+'Motore 2021'!$B$44))*10%),(D43*1*('Motore 2021'!$B$41+'Motore 2021'!$B$42+'Motore 2021'!$D$43+'Motore 2021'!$B$44))+((D43*1*('Motore 2021'!$B$41+'Motore 2021'!$B$42+'Motore 2021'!$D$43+'Motore 2021'!$B$44))*10%))</f>
        <v>0</v>
      </c>
      <c r="BH43" s="120">
        <f t="shared" si="24"/>
        <v>0</v>
      </c>
      <c r="BI43" s="120">
        <f t="shared" si="25"/>
        <v>0</v>
      </c>
      <c r="BJ43" s="120">
        <f>IF(H43&lt;&gt;0,IF($C$17="SI",((('MOTORE 2024'!$B$47+'MOTORE 2024'!$B$50+'MOTORE 2024'!$B$53)/365)*$F$14)+(((('MOTORE 2024'!$B$47+'MOTORE 2024'!$B$50+'Motore 2021'!$B$53)/365)*$F$14)*10%),(('MOTORE 2024'!$B$53/365)*$F$14)+(('MOTORE 2024'!$B$53/365)*$F$14)*10%),0)</f>
        <v>0</v>
      </c>
      <c r="BK43" s="120">
        <f>IF(H43&lt;&gt;0,IF($C$17="SI",((('Motore 2021'!$B$47+'Motore 2021'!$B$50+'Motore 2021'!$B$53)/365)*$F$13)+(((('Motore 2021'!$B$47+'Motore 2021'!$B$50+'Motore 2021'!$B$53)/365)*$F$13)*10%),(('Motore 2021'!$B$53/365)*$F$13)+(('Motore 2021'!$B$53/365)*$F$13)*10%),0)</f>
        <v>0</v>
      </c>
      <c r="BL43" s="120">
        <f>IF(H43&lt;&gt;0,IF($C$17="SI",((('MOTORE 2024'!$B$47+'MOTORE 2024'!$B$50+'MOTORE 2024'!$B$53)/365)*$F$14),(('MOTORE 2024'!$B$53/365)*$F$14)),0)</f>
        <v>0</v>
      </c>
      <c r="BM43" s="120">
        <f>IF(H43&lt;&gt;0,IF($C$17="SI",((('Motore 2021'!$B$47+'Motore 2021'!$B$50+'Motore 2021'!$B$53)/365)*$F$13),(('Motore 2021'!$B$53/365)*$F$13)),0)</f>
        <v>0</v>
      </c>
      <c r="BN43" s="120">
        <f t="shared" si="26"/>
        <v>0</v>
      </c>
      <c r="BO43" s="122">
        <f t="shared" si="27"/>
        <v>0</v>
      </c>
      <c r="BP43" s="42"/>
    </row>
    <row r="44" spans="1:68" x14ac:dyDescent="0.3">
      <c r="A44" s="65" t="s">
        <v>16</v>
      </c>
      <c r="B44" s="51">
        <v>0</v>
      </c>
      <c r="C44" s="51">
        <v>0</v>
      </c>
      <c r="D44" s="51">
        <v>0</v>
      </c>
      <c r="E44" s="51">
        <f t="shared" si="12"/>
        <v>0</v>
      </c>
      <c r="F44" s="55" t="s">
        <v>8</v>
      </c>
      <c r="G44" s="62">
        <f t="shared" si="13"/>
        <v>0</v>
      </c>
      <c r="H44" s="62">
        <f t="shared" si="14"/>
        <v>0</v>
      </c>
      <c r="I44" s="63">
        <f t="shared" si="15"/>
        <v>0</v>
      </c>
      <c r="J44" s="63">
        <f t="shared" si="16"/>
        <v>0</v>
      </c>
      <c r="K44" s="64">
        <f t="shared" si="0"/>
        <v>0</v>
      </c>
      <c r="L44" s="64">
        <f t="shared" si="1"/>
        <v>0</v>
      </c>
      <c r="M44" s="106">
        <f>IF(K44&lt;'MOTORE 2024'!$H$28,Ripartizione!K44,'MOTORE 2024'!$H$28)</f>
        <v>0</v>
      </c>
      <c r="N44" s="106">
        <f>IF(L44&lt;'Motore 2021'!$H$28,Ripartizione!L44,'Motore 2021'!$H$28)</f>
        <v>0</v>
      </c>
      <c r="O44" s="106">
        <f t="shared" si="2"/>
        <v>0</v>
      </c>
      <c r="P44" s="106">
        <f t="shared" si="3"/>
        <v>0</v>
      </c>
      <c r="Q44" s="106">
        <f>ROUND(O44*'MOTORE 2024'!$E$28,2)</f>
        <v>0</v>
      </c>
      <c r="R44" s="106">
        <f>ROUND(P44*'Motore 2021'!$E$28,2)</f>
        <v>0</v>
      </c>
      <c r="S44" s="106">
        <f>IF((K44-M44)&lt;'MOTORE 2024'!$H$29,(K44-M44),'MOTORE 2024'!$H$29)</f>
        <v>0</v>
      </c>
      <c r="T44" s="106">
        <f>IF((L44-N44)&lt;'Motore 2021'!$H$29,(L44-N44),'Motore 2021'!$H$29)</f>
        <v>0</v>
      </c>
      <c r="U44" s="106">
        <f t="shared" si="4"/>
        <v>0</v>
      </c>
      <c r="V44" s="106">
        <f t="shared" si="5"/>
        <v>0</v>
      </c>
      <c r="W44" s="106">
        <f>ROUND(U44*'MOTORE 2024'!$E$29,2)</f>
        <v>0</v>
      </c>
      <c r="X44" s="106">
        <f>ROUND(V44*'Motore 2021'!$E$29,2)</f>
        <v>0</v>
      </c>
      <c r="Y44" s="106">
        <f>IF(K44-M44-S44&lt;'MOTORE 2024'!$H$30,(Ripartizione!K44-Ripartizione!M44-Ripartizione!S44),'MOTORE 2024'!$H$30)</f>
        <v>0</v>
      </c>
      <c r="Z44" s="106">
        <f>IF(L44-N44-T44&lt;'Motore 2021'!$H$30,(Ripartizione!L44-Ripartizione!N44-Ripartizione!T44),'Motore 2021'!$H$30)</f>
        <v>0</v>
      </c>
      <c r="AA44" s="106">
        <f t="shared" si="6"/>
        <v>0</v>
      </c>
      <c r="AB44" s="106">
        <f t="shared" si="7"/>
        <v>0</v>
      </c>
      <c r="AC44" s="106">
        <f>ROUND(AA44*'MOTORE 2024'!$E$30,2)</f>
        <v>0</v>
      </c>
      <c r="AD44" s="106">
        <f>ROUND(AB44*'Motore 2021'!$E$30,2)</f>
        <v>0</v>
      </c>
      <c r="AE44" s="106">
        <f>IF((K44-M44-S44-Y44)&lt;'MOTORE 2024'!$H$31, (K44-M44-S44-Y44),'MOTORE 2024'!$H$31)</f>
        <v>0</v>
      </c>
      <c r="AF44" s="106">
        <f>IF((L44-N44-T44-Z44)&lt;'Motore 2021'!$H$31, (L44-N44-T44-Z44),'Motore 2021'!$H$31)</f>
        <v>0</v>
      </c>
      <c r="AG44" s="106">
        <f t="shared" si="8"/>
        <v>0</v>
      </c>
      <c r="AH44" s="106">
        <f t="shared" si="9"/>
        <v>0</v>
      </c>
      <c r="AI44" s="106">
        <f>ROUND(AG44*'MOTORE 2024'!$E$31,2)</f>
        <v>0</v>
      </c>
      <c r="AJ44" s="106">
        <f>ROUND(AH44*'Motore 2021'!$E$31,2)</f>
        <v>0</v>
      </c>
      <c r="AK44" s="106">
        <f t="shared" si="17"/>
        <v>0</v>
      </c>
      <c r="AL44" s="106">
        <f t="shared" si="18"/>
        <v>0</v>
      </c>
      <c r="AM44" s="106">
        <f t="shared" si="10"/>
        <v>0</v>
      </c>
      <c r="AN44" s="106">
        <f t="shared" si="11"/>
        <v>0</v>
      </c>
      <c r="AO44" s="106">
        <f>ROUND(AM44*'MOTORE 2024'!$E$32,2)</f>
        <v>0</v>
      </c>
      <c r="AP44" s="106">
        <f>ROUND(AN44*'Motore 2021'!$E$32,2)</f>
        <v>0</v>
      </c>
      <c r="AQ44" s="117">
        <f>IF(B44&lt;&gt;0,((Q44+R44)*Ripartizione!B44),Q44+R44)</f>
        <v>0</v>
      </c>
      <c r="AR44" s="117">
        <f>IF(B44&lt;&gt;0,((Ripartizione!B44*W44)+(Ripartizione!B44*X44)), W44+X44)</f>
        <v>0</v>
      </c>
      <c r="AS44" s="117">
        <f t="shared" si="19"/>
        <v>0</v>
      </c>
      <c r="AT44" s="117">
        <f>IF(B44&lt;&gt;0,((Ripartizione!B44*AI44)+(Ripartizione!B44*AJ44)), AI44+AJ44)</f>
        <v>0</v>
      </c>
      <c r="AU44" s="117">
        <f>IF(B44&lt;&gt;0,((Ripartizione!B44*AO44)+(Ripartizione!B44*AP44)), AO44+AP44)</f>
        <v>0</v>
      </c>
      <c r="AV44" s="117">
        <f t="shared" si="20"/>
        <v>0</v>
      </c>
      <c r="AW44" s="117">
        <f t="shared" si="21"/>
        <v>0</v>
      </c>
      <c r="AX44" s="117">
        <f>IF($C$17="SI",((C44*'MOTORE 2024'!$B$35) + (D44*'Motore 2021'!$B$35)),0)</f>
        <v>0</v>
      </c>
      <c r="AY44" s="118">
        <f>IF($C$17="SI",((C44*'MOTORE 2024'!$B$35)+(C44*'MOTORE 2024'!$B$35)*10% + (D44*'MOTORE 2024'!$B$35)+(D44*'MOTORE 2024'!$B$35)*10%),0)</f>
        <v>0</v>
      </c>
      <c r="AZ44" s="119">
        <f>IF($C$17="SI",(((C44*'MOTORE 2024'!$B$38))+((D44*'Motore 2021'!$B$38))),0)</f>
        <v>0</v>
      </c>
      <c r="BA44" s="118">
        <f>IF($C$17="SI",(((C44*'MOTORE 2024'!$B$38)+((C44*'MOTORE 2024'!$B$38)*10%))+((D44*'MOTORE 2024'!$B$38)+((D44*'MOTORE 2024'!$B$38)*10%))),0)</f>
        <v>0</v>
      </c>
      <c r="BB44" s="118">
        <f t="shared" si="22"/>
        <v>0</v>
      </c>
      <c r="BC44" s="120">
        <f t="shared" si="23"/>
        <v>0</v>
      </c>
      <c r="BD44" s="120">
        <f>IF($C$17="SI",(C44*3*('MOTORE 2024'!$B$41+'MOTORE 2024'!$B$42+'MOTORE 2024'!$B$43+'MOTORE 2024'!$B$44)),(C44*1*('MOTORE 2024'!$B$41+'MOTORE 2024'!$B$42+'MOTORE 2024'!$B$43+'MOTORE 2024'!$B$44)))</f>
        <v>0</v>
      </c>
      <c r="BE44" s="121">
        <f>IF($C$17="SI",(D44*3*('Motore 2021'!$B$41+'Motore 2021'!$B$42+'Motore 2021'!$D$43+'Motore 2021'!$B$44)),(D44*1*('Motore 2021'!$B$41+'Motore 2021'!$B$42+'Motore 2021'!$D$43+'Motore 2021'!$B$44)))</f>
        <v>0</v>
      </c>
      <c r="BF44" s="120">
        <f>IF($C$17="SI",(C44*3*('MOTORE 2024'!$B$41+'MOTORE 2024'!$B$42+'MOTORE 2024'!$B$43+'MOTORE 2024'!$B$44))+((C44*3*('MOTORE 2024'!$B$41+'MOTORE 2024'!$B$42+'MOTORE 2024'!$B$43+'MOTORE 2024'!$B$44))*10%),(C44*1*('MOTORE 2024'!$B$41+'MOTORE 2024'!$B$42+'MOTORE 2024'!$B$43+'MOTORE 2024'!$B$44))+((C44*1*('MOTORE 2024'!$B$41+'MOTORE 2024'!$B$42+'MOTORE 2024'!$B$43+'MOTORE 2024'!$B$44))*10%))</f>
        <v>0</v>
      </c>
      <c r="BG44" s="120">
        <f>IF($C$17="SI",(D44*3*('Motore 2021'!$B$41+'Motore 2021'!$B$42+'Motore 2021'!$D$43+'Motore 2021'!$B$44))+((D44*3*('Motore 2021'!$B$41+'Motore 2021'!$B$42+'Motore 2021'!$D$43+'Motore 2021'!$B$44))*10%),(D44*1*('Motore 2021'!$B$41+'Motore 2021'!$B$42+'Motore 2021'!$D$43+'Motore 2021'!$B$44))+((D44*1*('Motore 2021'!$B$41+'Motore 2021'!$B$42+'Motore 2021'!$D$43+'Motore 2021'!$B$44))*10%))</f>
        <v>0</v>
      </c>
      <c r="BH44" s="120">
        <f t="shared" si="24"/>
        <v>0</v>
      </c>
      <c r="BI44" s="120">
        <f t="shared" si="25"/>
        <v>0</v>
      </c>
      <c r="BJ44" s="120">
        <f>IF(H44&lt;&gt;0,IF($C$17="SI",((('MOTORE 2024'!$B$47+'MOTORE 2024'!$B$50+'MOTORE 2024'!$B$53)/365)*$F$14)+(((('MOTORE 2024'!$B$47+'MOTORE 2024'!$B$50+'Motore 2021'!$B$53)/365)*$F$14)*10%),(('MOTORE 2024'!$B$53/365)*$F$14)+(('MOTORE 2024'!$B$53/365)*$F$14)*10%),0)</f>
        <v>0</v>
      </c>
      <c r="BK44" s="120">
        <f>IF(H44&lt;&gt;0,IF($C$17="SI",((('Motore 2021'!$B$47+'Motore 2021'!$B$50+'Motore 2021'!$B$53)/365)*$F$13)+(((('Motore 2021'!$B$47+'Motore 2021'!$B$50+'Motore 2021'!$B$53)/365)*$F$13)*10%),(('Motore 2021'!$B$53/365)*$F$13)+(('Motore 2021'!$B$53/365)*$F$13)*10%),0)</f>
        <v>0</v>
      </c>
      <c r="BL44" s="120">
        <f>IF(H44&lt;&gt;0,IF($C$17="SI",((('MOTORE 2024'!$B$47+'MOTORE 2024'!$B$50+'MOTORE 2024'!$B$53)/365)*$F$14),(('MOTORE 2024'!$B$53/365)*$F$14)),0)</f>
        <v>0</v>
      </c>
      <c r="BM44" s="120">
        <f>IF(H44&lt;&gt;0,IF($C$17="SI",((('Motore 2021'!$B$47+'Motore 2021'!$B$50+'Motore 2021'!$B$53)/365)*$F$13),(('Motore 2021'!$B$53/365)*$F$13)),0)</f>
        <v>0</v>
      </c>
      <c r="BN44" s="120">
        <f t="shared" si="26"/>
        <v>0</v>
      </c>
      <c r="BO44" s="122">
        <f t="shared" si="27"/>
        <v>0</v>
      </c>
      <c r="BP44" s="42"/>
    </row>
    <row r="45" spans="1:68" x14ac:dyDescent="0.3">
      <c r="A45" s="65" t="s">
        <v>17</v>
      </c>
      <c r="B45" s="51">
        <v>0</v>
      </c>
      <c r="C45" s="51">
        <v>0</v>
      </c>
      <c r="D45" s="51">
        <v>0</v>
      </c>
      <c r="E45" s="51">
        <f t="shared" si="12"/>
        <v>0</v>
      </c>
      <c r="F45" s="55" t="s">
        <v>8</v>
      </c>
      <c r="G45" s="62">
        <f t="shared" si="13"/>
        <v>0</v>
      </c>
      <c r="H45" s="62">
        <f t="shared" si="14"/>
        <v>0</v>
      </c>
      <c r="I45" s="63">
        <f t="shared" si="15"/>
        <v>0</v>
      </c>
      <c r="J45" s="63">
        <f t="shared" si="16"/>
        <v>0</v>
      </c>
      <c r="K45" s="64">
        <f t="shared" si="0"/>
        <v>0</v>
      </c>
      <c r="L45" s="64">
        <f t="shared" si="1"/>
        <v>0</v>
      </c>
      <c r="M45" s="106">
        <f>IF(K45&lt;'MOTORE 2024'!$H$28,Ripartizione!K45,'MOTORE 2024'!$H$28)</f>
        <v>0</v>
      </c>
      <c r="N45" s="106">
        <f>IF(L45&lt;'Motore 2021'!$H$28,Ripartizione!L45,'Motore 2021'!$H$28)</f>
        <v>0</v>
      </c>
      <c r="O45" s="106">
        <f t="shared" si="2"/>
        <v>0</v>
      </c>
      <c r="P45" s="106">
        <f t="shared" si="3"/>
        <v>0</v>
      </c>
      <c r="Q45" s="106">
        <f>ROUND(O45*'MOTORE 2024'!$E$28,2)</f>
        <v>0</v>
      </c>
      <c r="R45" s="106">
        <f>ROUND(P45*'Motore 2021'!$E$28,2)</f>
        <v>0</v>
      </c>
      <c r="S45" s="106">
        <f>IF((K45-M45)&lt;'MOTORE 2024'!$H$29,(K45-M45),'MOTORE 2024'!$H$29)</f>
        <v>0</v>
      </c>
      <c r="T45" s="106">
        <f>IF((L45-N45)&lt;'Motore 2021'!$H$29,(L45-N45),'Motore 2021'!$H$29)</f>
        <v>0</v>
      </c>
      <c r="U45" s="106">
        <f t="shared" si="4"/>
        <v>0</v>
      </c>
      <c r="V45" s="106">
        <f t="shared" si="5"/>
        <v>0</v>
      </c>
      <c r="W45" s="106">
        <f>ROUND(U45*'MOTORE 2024'!$E$29,2)</f>
        <v>0</v>
      </c>
      <c r="X45" s="106">
        <f>ROUND(V45*'Motore 2021'!$E$29,2)</f>
        <v>0</v>
      </c>
      <c r="Y45" s="106">
        <f>IF(K45-M45-S45&lt;'MOTORE 2024'!$H$30,(Ripartizione!K45-Ripartizione!M45-Ripartizione!S45),'MOTORE 2024'!$H$30)</f>
        <v>0</v>
      </c>
      <c r="Z45" s="106">
        <f>IF(L45-N45-T45&lt;'Motore 2021'!$H$30,(Ripartizione!L45-Ripartizione!N45-Ripartizione!T45),'Motore 2021'!$H$30)</f>
        <v>0</v>
      </c>
      <c r="AA45" s="106">
        <f t="shared" si="6"/>
        <v>0</v>
      </c>
      <c r="AB45" s="106">
        <f t="shared" si="7"/>
        <v>0</v>
      </c>
      <c r="AC45" s="106">
        <f>ROUND(AA45*'MOTORE 2024'!$E$30,2)</f>
        <v>0</v>
      </c>
      <c r="AD45" s="106">
        <f>ROUND(AB45*'Motore 2021'!$E$30,2)</f>
        <v>0</v>
      </c>
      <c r="AE45" s="106">
        <f>IF((K45-M45-S45-Y45)&lt;'MOTORE 2024'!$H$31, (K45-M45-S45-Y45),'MOTORE 2024'!$H$31)</f>
        <v>0</v>
      </c>
      <c r="AF45" s="106">
        <f>IF((L45-N45-T45-Z45)&lt;'Motore 2021'!$H$31, (L45-N45-T45-Z45),'Motore 2021'!$H$31)</f>
        <v>0</v>
      </c>
      <c r="AG45" s="106">
        <f t="shared" si="8"/>
        <v>0</v>
      </c>
      <c r="AH45" s="106">
        <f t="shared" si="9"/>
        <v>0</v>
      </c>
      <c r="AI45" s="106">
        <f>ROUND(AG45*'MOTORE 2024'!$E$31,2)</f>
        <v>0</v>
      </c>
      <c r="AJ45" s="106">
        <f>ROUND(AH45*'Motore 2021'!$E$31,2)</f>
        <v>0</v>
      </c>
      <c r="AK45" s="106">
        <f t="shared" si="17"/>
        <v>0</v>
      </c>
      <c r="AL45" s="106">
        <f t="shared" si="18"/>
        <v>0</v>
      </c>
      <c r="AM45" s="106">
        <f t="shared" si="10"/>
        <v>0</v>
      </c>
      <c r="AN45" s="106">
        <f t="shared" si="11"/>
        <v>0</v>
      </c>
      <c r="AO45" s="106">
        <f>ROUND(AM45*'MOTORE 2024'!$E$32,2)</f>
        <v>0</v>
      </c>
      <c r="AP45" s="106">
        <f>ROUND(AN45*'Motore 2021'!$E$32,2)</f>
        <v>0</v>
      </c>
      <c r="AQ45" s="117">
        <f>IF(B45&lt;&gt;0,((Q45+R45)*Ripartizione!B45),Q45+R45)</f>
        <v>0</v>
      </c>
      <c r="AR45" s="117">
        <f>IF(B45&lt;&gt;0,((Ripartizione!B45*W45)+(Ripartizione!B45*X45)), W45+X45)</f>
        <v>0</v>
      </c>
      <c r="AS45" s="117">
        <f t="shared" si="19"/>
        <v>0</v>
      </c>
      <c r="AT45" s="117">
        <f>IF(B45&lt;&gt;0,((Ripartizione!B45*AI45)+(Ripartizione!B45*AJ45)), AI45+AJ45)</f>
        <v>0</v>
      </c>
      <c r="AU45" s="117">
        <f>IF(B45&lt;&gt;0,((Ripartizione!B45*AO45)+(Ripartizione!B45*AP45)), AO45+AP45)</f>
        <v>0</v>
      </c>
      <c r="AV45" s="117">
        <f t="shared" si="20"/>
        <v>0</v>
      </c>
      <c r="AW45" s="117">
        <f t="shared" si="21"/>
        <v>0</v>
      </c>
      <c r="AX45" s="117">
        <f>IF($C$17="SI",((C45*'MOTORE 2024'!$B$35) + (D45*'Motore 2021'!$B$35)),0)</f>
        <v>0</v>
      </c>
      <c r="AY45" s="118">
        <f>IF($C$17="SI",((C45*'MOTORE 2024'!$B$35)+(C45*'MOTORE 2024'!$B$35)*10% + (D45*'MOTORE 2024'!$B$35)+(D45*'MOTORE 2024'!$B$35)*10%),0)</f>
        <v>0</v>
      </c>
      <c r="AZ45" s="119">
        <f>IF($C$17="SI",(((C45*'MOTORE 2024'!$B$38))+((D45*'Motore 2021'!$B$38))),0)</f>
        <v>0</v>
      </c>
      <c r="BA45" s="118">
        <f>IF($C$17="SI",(((C45*'MOTORE 2024'!$B$38)+((C45*'MOTORE 2024'!$B$38)*10%))+((D45*'MOTORE 2024'!$B$38)+((D45*'MOTORE 2024'!$B$38)*10%))),0)</f>
        <v>0</v>
      </c>
      <c r="BB45" s="118">
        <f t="shared" si="22"/>
        <v>0</v>
      </c>
      <c r="BC45" s="120">
        <f t="shared" si="23"/>
        <v>0</v>
      </c>
      <c r="BD45" s="120">
        <f>IF($C$17="SI",(C45*3*('MOTORE 2024'!$B$41+'MOTORE 2024'!$B$42+'MOTORE 2024'!$B$43+'MOTORE 2024'!$B$44)),(C45*1*('MOTORE 2024'!$B$41+'MOTORE 2024'!$B$42+'MOTORE 2024'!$B$43+'MOTORE 2024'!$B$44)))</f>
        <v>0</v>
      </c>
      <c r="BE45" s="121">
        <f>IF($C$17="SI",(D45*3*('Motore 2021'!$B$41+'Motore 2021'!$B$42+'Motore 2021'!$D$43+'Motore 2021'!$B$44)),(D45*1*('Motore 2021'!$B$41+'Motore 2021'!$B$42+'Motore 2021'!$D$43+'Motore 2021'!$B$44)))</f>
        <v>0</v>
      </c>
      <c r="BF45" s="120">
        <f>IF($C$17="SI",(C45*3*('MOTORE 2024'!$B$41+'MOTORE 2024'!$B$42+'MOTORE 2024'!$B$43+'MOTORE 2024'!$B$44))+((C45*3*('MOTORE 2024'!$B$41+'MOTORE 2024'!$B$42+'MOTORE 2024'!$B$43+'MOTORE 2024'!$B$44))*10%),(C45*1*('MOTORE 2024'!$B$41+'MOTORE 2024'!$B$42+'MOTORE 2024'!$B$43+'MOTORE 2024'!$B$44))+((C45*1*('MOTORE 2024'!$B$41+'MOTORE 2024'!$B$42+'MOTORE 2024'!$B$43+'MOTORE 2024'!$B$44))*10%))</f>
        <v>0</v>
      </c>
      <c r="BG45" s="120">
        <f>IF($C$17="SI",(D45*3*('Motore 2021'!$B$41+'Motore 2021'!$B$42+'Motore 2021'!$D$43+'Motore 2021'!$B$44))+((D45*3*('Motore 2021'!$B$41+'Motore 2021'!$B$42+'Motore 2021'!$D$43+'Motore 2021'!$B$44))*10%),(D45*1*('Motore 2021'!$B$41+'Motore 2021'!$B$42+'Motore 2021'!$D$43+'Motore 2021'!$B$44))+((D45*1*('Motore 2021'!$B$41+'Motore 2021'!$B$42+'Motore 2021'!$D$43+'Motore 2021'!$B$44))*10%))</f>
        <v>0</v>
      </c>
      <c r="BH45" s="120">
        <f t="shared" si="24"/>
        <v>0</v>
      </c>
      <c r="BI45" s="120">
        <f t="shared" si="25"/>
        <v>0</v>
      </c>
      <c r="BJ45" s="120">
        <f>IF(H45&lt;&gt;0,IF($C$17="SI",((('MOTORE 2024'!$B$47+'MOTORE 2024'!$B$50+'MOTORE 2024'!$B$53)/365)*$F$14)+(((('MOTORE 2024'!$B$47+'MOTORE 2024'!$B$50+'Motore 2021'!$B$53)/365)*$F$14)*10%),(('MOTORE 2024'!$B$53/365)*$F$14)+(('MOTORE 2024'!$B$53/365)*$F$14)*10%),0)</f>
        <v>0</v>
      </c>
      <c r="BK45" s="120">
        <f>IF(H45&lt;&gt;0,IF($C$17="SI",((('Motore 2021'!$B$47+'Motore 2021'!$B$50+'Motore 2021'!$B$53)/365)*$F$13)+(((('Motore 2021'!$B$47+'Motore 2021'!$B$50+'Motore 2021'!$B$53)/365)*$F$13)*10%),(('Motore 2021'!$B$53/365)*$F$13)+(('Motore 2021'!$B$53/365)*$F$13)*10%),0)</f>
        <v>0</v>
      </c>
      <c r="BL45" s="120">
        <f>IF(H45&lt;&gt;0,IF($C$17="SI",((('MOTORE 2024'!$B$47+'MOTORE 2024'!$B$50+'MOTORE 2024'!$B$53)/365)*$F$14),(('MOTORE 2024'!$B$53/365)*$F$14)),0)</f>
        <v>0</v>
      </c>
      <c r="BM45" s="120">
        <f>IF(H45&lt;&gt;0,IF($C$17="SI",((('Motore 2021'!$B$47+'Motore 2021'!$B$50+'Motore 2021'!$B$53)/365)*$F$13),(('Motore 2021'!$B$53/365)*$F$13)),0)</f>
        <v>0</v>
      </c>
      <c r="BN45" s="120">
        <f t="shared" si="26"/>
        <v>0</v>
      </c>
      <c r="BO45" s="122">
        <f t="shared" si="27"/>
        <v>0</v>
      </c>
      <c r="BP45" s="42"/>
    </row>
    <row r="46" spans="1:68" x14ac:dyDescent="0.3">
      <c r="A46" s="65" t="s">
        <v>18</v>
      </c>
      <c r="B46" s="51">
        <v>0</v>
      </c>
      <c r="C46" s="51">
        <v>0</v>
      </c>
      <c r="D46" s="51">
        <v>0</v>
      </c>
      <c r="E46" s="51">
        <f t="shared" si="12"/>
        <v>0</v>
      </c>
      <c r="F46" s="55" t="s">
        <v>8</v>
      </c>
      <c r="G46" s="62">
        <f t="shared" si="13"/>
        <v>0</v>
      </c>
      <c r="H46" s="62">
        <f t="shared" si="14"/>
        <v>0</v>
      </c>
      <c r="I46" s="63">
        <f t="shared" si="15"/>
        <v>0</v>
      </c>
      <c r="J46" s="63">
        <f t="shared" si="16"/>
        <v>0</v>
      </c>
      <c r="K46" s="64">
        <f t="shared" si="0"/>
        <v>0</v>
      </c>
      <c r="L46" s="64">
        <f t="shared" si="1"/>
        <v>0</v>
      </c>
      <c r="M46" s="106">
        <f>IF(K46&lt;'MOTORE 2024'!$H$28,Ripartizione!K46,'MOTORE 2024'!$H$28)</f>
        <v>0</v>
      </c>
      <c r="N46" s="106">
        <f>IF(L46&lt;'Motore 2021'!$H$28,Ripartizione!L46,'Motore 2021'!$H$28)</f>
        <v>0</v>
      </c>
      <c r="O46" s="106">
        <f t="shared" si="2"/>
        <v>0</v>
      </c>
      <c r="P46" s="106">
        <f t="shared" si="3"/>
        <v>0</v>
      </c>
      <c r="Q46" s="106">
        <f>ROUND(O46*'MOTORE 2024'!$E$28,2)</f>
        <v>0</v>
      </c>
      <c r="R46" s="106">
        <f>ROUND(P46*'Motore 2021'!$E$28,2)</f>
        <v>0</v>
      </c>
      <c r="S46" s="106">
        <f>IF((K46-M46)&lt;'MOTORE 2024'!$H$29,(K46-M46),'MOTORE 2024'!$H$29)</f>
        <v>0</v>
      </c>
      <c r="T46" s="106">
        <f>IF((L46-N46)&lt;'Motore 2021'!$H$29,(L46-N46),'Motore 2021'!$H$29)</f>
        <v>0</v>
      </c>
      <c r="U46" s="106">
        <f t="shared" si="4"/>
        <v>0</v>
      </c>
      <c r="V46" s="106">
        <f t="shared" si="5"/>
        <v>0</v>
      </c>
      <c r="W46" s="106">
        <f>ROUND(U46*'MOTORE 2024'!$E$29,2)</f>
        <v>0</v>
      </c>
      <c r="X46" s="106">
        <f>ROUND(V46*'Motore 2021'!$E$29,2)</f>
        <v>0</v>
      </c>
      <c r="Y46" s="106">
        <f>IF(K46-M46-S46&lt;'MOTORE 2024'!$H$30,(Ripartizione!K46-Ripartizione!M46-Ripartizione!S46),'MOTORE 2024'!$H$30)</f>
        <v>0</v>
      </c>
      <c r="Z46" s="106">
        <f>IF(L46-N46-T46&lt;'Motore 2021'!$H$30,(Ripartizione!L46-Ripartizione!N46-Ripartizione!T46),'Motore 2021'!$H$30)</f>
        <v>0</v>
      </c>
      <c r="AA46" s="106">
        <f t="shared" si="6"/>
        <v>0</v>
      </c>
      <c r="AB46" s="106">
        <f t="shared" si="7"/>
        <v>0</v>
      </c>
      <c r="AC46" s="106">
        <f>ROUND(AA46*'MOTORE 2024'!$E$30,2)</f>
        <v>0</v>
      </c>
      <c r="AD46" s="106">
        <f>ROUND(AB46*'Motore 2021'!$E$30,2)</f>
        <v>0</v>
      </c>
      <c r="AE46" s="106">
        <f>IF((K46-M46-S46-Y46)&lt;'MOTORE 2024'!$H$31, (K46-M46-S46-Y46),'MOTORE 2024'!$H$31)</f>
        <v>0</v>
      </c>
      <c r="AF46" s="106">
        <f>IF((L46-N46-T46-Z46)&lt;'Motore 2021'!$H$31, (L46-N46-T46-Z46),'Motore 2021'!$H$31)</f>
        <v>0</v>
      </c>
      <c r="AG46" s="106">
        <f t="shared" si="8"/>
        <v>0</v>
      </c>
      <c r="AH46" s="106">
        <f t="shared" si="9"/>
        <v>0</v>
      </c>
      <c r="AI46" s="106">
        <f>ROUND(AG46*'MOTORE 2024'!$E$31,2)</f>
        <v>0</v>
      </c>
      <c r="AJ46" s="106">
        <f>ROUND(AH46*'Motore 2021'!$E$31,2)</f>
        <v>0</v>
      </c>
      <c r="AK46" s="106">
        <f t="shared" si="17"/>
        <v>0</v>
      </c>
      <c r="AL46" s="106">
        <f t="shared" si="18"/>
        <v>0</v>
      </c>
      <c r="AM46" s="106">
        <f t="shared" si="10"/>
        <v>0</v>
      </c>
      <c r="AN46" s="106">
        <f t="shared" si="11"/>
        <v>0</v>
      </c>
      <c r="AO46" s="106">
        <f>ROUND(AM46*'MOTORE 2024'!$E$32,2)</f>
        <v>0</v>
      </c>
      <c r="AP46" s="106">
        <f>ROUND(AN46*'Motore 2021'!$E$32,2)</f>
        <v>0</v>
      </c>
      <c r="AQ46" s="117">
        <f>IF(B46&lt;&gt;0,((Q46+R46)*Ripartizione!B46),Q46+R46)</f>
        <v>0</v>
      </c>
      <c r="AR46" s="117">
        <f>IF(B46&lt;&gt;0,((Ripartizione!B46*W46)+(Ripartizione!B46*X46)), W46+X46)</f>
        <v>0</v>
      </c>
      <c r="AS46" s="117">
        <f t="shared" si="19"/>
        <v>0</v>
      </c>
      <c r="AT46" s="117">
        <f>IF(B46&lt;&gt;0,((Ripartizione!B46*AI46)+(Ripartizione!B46*AJ46)), AI46+AJ46)</f>
        <v>0</v>
      </c>
      <c r="AU46" s="117">
        <f>IF(B46&lt;&gt;0,((Ripartizione!B46*AO46)+(Ripartizione!B46*AP46)), AO46+AP46)</f>
        <v>0</v>
      </c>
      <c r="AV46" s="117">
        <f t="shared" si="20"/>
        <v>0</v>
      </c>
      <c r="AW46" s="117">
        <f t="shared" si="21"/>
        <v>0</v>
      </c>
      <c r="AX46" s="117">
        <f>IF($C$17="SI",((C46*'MOTORE 2024'!$B$35) + (D46*'Motore 2021'!$B$35)),0)</f>
        <v>0</v>
      </c>
      <c r="AY46" s="118">
        <f>IF($C$17="SI",((C46*'MOTORE 2024'!$B$35)+(C46*'MOTORE 2024'!$B$35)*10% + (D46*'MOTORE 2024'!$B$35)+(D46*'MOTORE 2024'!$B$35)*10%),0)</f>
        <v>0</v>
      </c>
      <c r="AZ46" s="119">
        <f>IF($C$17="SI",(((C46*'MOTORE 2024'!$B$38))+((D46*'Motore 2021'!$B$38))),0)</f>
        <v>0</v>
      </c>
      <c r="BA46" s="118">
        <f>IF($C$17="SI",(((C46*'MOTORE 2024'!$B$38)+((C46*'MOTORE 2024'!$B$38)*10%))+((D46*'MOTORE 2024'!$B$38)+((D46*'MOTORE 2024'!$B$38)*10%))),0)</f>
        <v>0</v>
      </c>
      <c r="BB46" s="118">
        <f t="shared" si="22"/>
        <v>0</v>
      </c>
      <c r="BC46" s="120">
        <f t="shared" si="23"/>
        <v>0</v>
      </c>
      <c r="BD46" s="120">
        <f>IF($C$17="SI",(C46*3*('MOTORE 2024'!$B$41+'MOTORE 2024'!$B$42+'MOTORE 2024'!$B$43+'MOTORE 2024'!$B$44)),(C46*1*('MOTORE 2024'!$B$41+'MOTORE 2024'!$B$42+'MOTORE 2024'!$B$43+'MOTORE 2024'!$B$44)))</f>
        <v>0</v>
      </c>
      <c r="BE46" s="121">
        <f>IF($C$17="SI",(D46*3*('Motore 2021'!$B$41+'Motore 2021'!$B$42+'Motore 2021'!$D$43+'Motore 2021'!$B$44)),(D46*1*('Motore 2021'!$B$41+'Motore 2021'!$B$42+'Motore 2021'!$D$43+'Motore 2021'!$B$44)))</f>
        <v>0</v>
      </c>
      <c r="BF46" s="120">
        <f>IF($C$17="SI",(C46*3*('MOTORE 2024'!$B$41+'MOTORE 2024'!$B$42+'MOTORE 2024'!$B$43+'MOTORE 2024'!$B$44))+((C46*3*('MOTORE 2024'!$B$41+'MOTORE 2024'!$B$42+'MOTORE 2024'!$B$43+'MOTORE 2024'!$B$44))*10%),(C46*1*('MOTORE 2024'!$B$41+'MOTORE 2024'!$B$42+'MOTORE 2024'!$B$43+'MOTORE 2024'!$B$44))+((C46*1*('MOTORE 2024'!$B$41+'MOTORE 2024'!$B$42+'MOTORE 2024'!$B$43+'MOTORE 2024'!$B$44))*10%))</f>
        <v>0</v>
      </c>
      <c r="BG46" s="120">
        <f>IF($C$17="SI",(D46*3*('Motore 2021'!$B$41+'Motore 2021'!$B$42+'Motore 2021'!$D$43+'Motore 2021'!$B$44))+((D46*3*('Motore 2021'!$B$41+'Motore 2021'!$B$42+'Motore 2021'!$D$43+'Motore 2021'!$B$44))*10%),(D46*1*('Motore 2021'!$B$41+'Motore 2021'!$B$42+'Motore 2021'!$D$43+'Motore 2021'!$B$44))+((D46*1*('Motore 2021'!$B$41+'Motore 2021'!$B$42+'Motore 2021'!$D$43+'Motore 2021'!$B$44))*10%))</f>
        <v>0</v>
      </c>
      <c r="BH46" s="120">
        <f t="shared" si="24"/>
        <v>0</v>
      </c>
      <c r="BI46" s="120">
        <f t="shared" si="25"/>
        <v>0</v>
      </c>
      <c r="BJ46" s="120">
        <f>IF(H46&lt;&gt;0,IF($C$17="SI",((('MOTORE 2024'!$B$47+'MOTORE 2024'!$B$50+'MOTORE 2024'!$B$53)/365)*$F$14)+(((('MOTORE 2024'!$B$47+'MOTORE 2024'!$B$50+'Motore 2021'!$B$53)/365)*$F$14)*10%),(('MOTORE 2024'!$B$53/365)*$F$14)+(('MOTORE 2024'!$B$53/365)*$F$14)*10%),0)</f>
        <v>0</v>
      </c>
      <c r="BK46" s="120">
        <f>IF(H46&lt;&gt;0,IF($C$17="SI",((('Motore 2021'!$B$47+'Motore 2021'!$B$50+'Motore 2021'!$B$53)/365)*$F$13)+(((('Motore 2021'!$B$47+'Motore 2021'!$B$50+'Motore 2021'!$B$53)/365)*$F$13)*10%),(('Motore 2021'!$B$53/365)*$F$13)+(('Motore 2021'!$B$53/365)*$F$13)*10%),0)</f>
        <v>0</v>
      </c>
      <c r="BL46" s="120">
        <f>IF(H46&lt;&gt;0,IF($C$17="SI",((('MOTORE 2024'!$B$47+'MOTORE 2024'!$B$50+'MOTORE 2024'!$B$53)/365)*$F$14),(('MOTORE 2024'!$B$53/365)*$F$14)),0)</f>
        <v>0</v>
      </c>
      <c r="BM46" s="120">
        <f>IF(H46&lt;&gt;0,IF($C$17="SI",((('Motore 2021'!$B$47+'Motore 2021'!$B$50+'Motore 2021'!$B$53)/365)*$F$13),(('Motore 2021'!$B$53/365)*$F$13)),0)</f>
        <v>0</v>
      </c>
      <c r="BN46" s="120">
        <f t="shared" si="26"/>
        <v>0</v>
      </c>
      <c r="BO46" s="122">
        <f t="shared" si="27"/>
        <v>0</v>
      </c>
      <c r="BP46" s="42"/>
    </row>
    <row r="47" spans="1:68" x14ac:dyDescent="0.3">
      <c r="A47" s="65" t="s">
        <v>19</v>
      </c>
      <c r="B47" s="51">
        <v>0</v>
      </c>
      <c r="C47" s="51">
        <v>0</v>
      </c>
      <c r="D47" s="51">
        <v>0</v>
      </c>
      <c r="E47" s="51">
        <f t="shared" si="12"/>
        <v>0</v>
      </c>
      <c r="F47" s="55" t="s">
        <v>8</v>
      </c>
      <c r="G47" s="62">
        <f t="shared" si="13"/>
        <v>0</v>
      </c>
      <c r="H47" s="62">
        <f t="shared" si="14"/>
        <v>0</v>
      </c>
      <c r="I47" s="63">
        <f t="shared" si="15"/>
        <v>0</v>
      </c>
      <c r="J47" s="63">
        <f t="shared" si="16"/>
        <v>0</v>
      </c>
      <c r="K47" s="64">
        <f t="shared" si="0"/>
        <v>0</v>
      </c>
      <c r="L47" s="64">
        <f t="shared" si="1"/>
        <v>0</v>
      </c>
      <c r="M47" s="106">
        <f>IF(K47&lt;'MOTORE 2024'!$H$28,Ripartizione!K47,'MOTORE 2024'!$H$28)</f>
        <v>0</v>
      </c>
      <c r="N47" s="106">
        <f>IF(L47&lt;'Motore 2021'!$H$28,Ripartizione!L47,'Motore 2021'!$H$28)</f>
        <v>0</v>
      </c>
      <c r="O47" s="106">
        <f t="shared" si="2"/>
        <v>0</v>
      </c>
      <c r="P47" s="106">
        <f t="shared" si="3"/>
        <v>0</v>
      </c>
      <c r="Q47" s="106">
        <f>ROUND(O47*'MOTORE 2024'!$E$28,2)</f>
        <v>0</v>
      </c>
      <c r="R47" s="106">
        <f>ROUND(P47*'Motore 2021'!$E$28,2)</f>
        <v>0</v>
      </c>
      <c r="S47" s="106">
        <f>IF((K47-M47)&lt;'MOTORE 2024'!$H$29,(K47-M47),'MOTORE 2024'!$H$29)</f>
        <v>0</v>
      </c>
      <c r="T47" s="106">
        <f>IF((L47-N47)&lt;'Motore 2021'!$H$29,(L47-N47),'Motore 2021'!$H$29)</f>
        <v>0</v>
      </c>
      <c r="U47" s="106">
        <f t="shared" si="4"/>
        <v>0</v>
      </c>
      <c r="V47" s="106">
        <f t="shared" si="5"/>
        <v>0</v>
      </c>
      <c r="W47" s="106">
        <f>ROUND(U47*'MOTORE 2024'!$E$29,2)</f>
        <v>0</v>
      </c>
      <c r="X47" s="106">
        <f>ROUND(V47*'Motore 2021'!$E$29,2)</f>
        <v>0</v>
      </c>
      <c r="Y47" s="106">
        <f>IF(K47-M47-S47&lt;'MOTORE 2024'!$H$30,(Ripartizione!K47-Ripartizione!M47-Ripartizione!S47),'MOTORE 2024'!$H$30)</f>
        <v>0</v>
      </c>
      <c r="Z47" s="106">
        <f>IF(L47-N47-T47&lt;'Motore 2021'!$H$30,(Ripartizione!L47-Ripartizione!N47-Ripartizione!T47),'Motore 2021'!$H$30)</f>
        <v>0</v>
      </c>
      <c r="AA47" s="106">
        <f t="shared" si="6"/>
        <v>0</v>
      </c>
      <c r="AB47" s="106">
        <f t="shared" si="7"/>
        <v>0</v>
      </c>
      <c r="AC47" s="106">
        <f>ROUND(AA47*'MOTORE 2024'!$E$30,2)</f>
        <v>0</v>
      </c>
      <c r="AD47" s="106">
        <f>ROUND(AB47*'Motore 2021'!$E$30,2)</f>
        <v>0</v>
      </c>
      <c r="AE47" s="106">
        <f>IF((K47-M47-S47-Y47)&lt;'MOTORE 2024'!$H$31, (K47-M47-S47-Y47),'MOTORE 2024'!$H$31)</f>
        <v>0</v>
      </c>
      <c r="AF47" s="106">
        <f>IF((L47-N47-T47-Z47)&lt;'Motore 2021'!$H$31, (L47-N47-T47-Z47),'Motore 2021'!$H$31)</f>
        <v>0</v>
      </c>
      <c r="AG47" s="106">
        <f t="shared" si="8"/>
        <v>0</v>
      </c>
      <c r="AH47" s="106">
        <f t="shared" si="9"/>
        <v>0</v>
      </c>
      <c r="AI47" s="106">
        <f>ROUND(AG47*'MOTORE 2024'!$E$31,2)</f>
        <v>0</v>
      </c>
      <c r="AJ47" s="106">
        <f>ROUND(AH47*'Motore 2021'!$E$31,2)</f>
        <v>0</v>
      </c>
      <c r="AK47" s="106">
        <f t="shared" si="17"/>
        <v>0</v>
      </c>
      <c r="AL47" s="106">
        <f t="shared" si="18"/>
        <v>0</v>
      </c>
      <c r="AM47" s="106">
        <f t="shared" si="10"/>
        <v>0</v>
      </c>
      <c r="AN47" s="106">
        <f t="shared" si="11"/>
        <v>0</v>
      </c>
      <c r="AO47" s="106">
        <f>ROUND(AM47*'MOTORE 2024'!$E$32,2)</f>
        <v>0</v>
      </c>
      <c r="AP47" s="106">
        <f>ROUND(AN47*'Motore 2021'!$E$32,2)</f>
        <v>0</v>
      </c>
      <c r="AQ47" s="117">
        <f>IF(B47&lt;&gt;0,((Q47+R47)*Ripartizione!B47),Q47+R47)</f>
        <v>0</v>
      </c>
      <c r="AR47" s="117">
        <f>IF(B47&lt;&gt;0,((Ripartizione!B47*W47)+(Ripartizione!B47*X47)), W47+X47)</f>
        <v>0</v>
      </c>
      <c r="AS47" s="117">
        <f t="shared" si="19"/>
        <v>0</v>
      </c>
      <c r="AT47" s="117">
        <f>IF(B47&lt;&gt;0,((Ripartizione!B47*AI47)+(Ripartizione!B47*AJ47)), AI47+AJ47)</f>
        <v>0</v>
      </c>
      <c r="AU47" s="117">
        <f>IF(B47&lt;&gt;0,((Ripartizione!B47*AO47)+(Ripartizione!B47*AP47)), AO47+AP47)</f>
        <v>0</v>
      </c>
      <c r="AV47" s="117">
        <f t="shared" si="20"/>
        <v>0</v>
      </c>
      <c r="AW47" s="117">
        <f t="shared" si="21"/>
        <v>0</v>
      </c>
      <c r="AX47" s="117">
        <f>IF($C$17="SI",((C47*'MOTORE 2024'!$B$35) + (D47*'Motore 2021'!$B$35)),0)</f>
        <v>0</v>
      </c>
      <c r="AY47" s="118">
        <f>IF($C$17="SI",((C47*'MOTORE 2024'!$B$35)+(C47*'MOTORE 2024'!$B$35)*10% + (D47*'MOTORE 2024'!$B$35)+(D47*'MOTORE 2024'!$B$35)*10%),0)</f>
        <v>0</v>
      </c>
      <c r="AZ47" s="119">
        <f>IF($C$17="SI",(((C47*'MOTORE 2024'!$B$38))+((D47*'Motore 2021'!$B$38))),0)</f>
        <v>0</v>
      </c>
      <c r="BA47" s="118">
        <f>IF($C$17="SI",(((C47*'MOTORE 2024'!$B$38)+((C47*'MOTORE 2024'!$B$38)*10%))+((D47*'MOTORE 2024'!$B$38)+((D47*'MOTORE 2024'!$B$38)*10%))),0)</f>
        <v>0</v>
      </c>
      <c r="BB47" s="118">
        <f t="shared" si="22"/>
        <v>0</v>
      </c>
      <c r="BC47" s="120">
        <f t="shared" si="23"/>
        <v>0</v>
      </c>
      <c r="BD47" s="120">
        <f>IF($C$17="SI",(C47*3*('MOTORE 2024'!$B$41+'MOTORE 2024'!$B$42+'MOTORE 2024'!$B$43+'MOTORE 2024'!$B$44)),(C47*1*('MOTORE 2024'!$B$41+'MOTORE 2024'!$B$42+'MOTORE 2024'!$B$43+'MOTORE 2024'!$B$44)))</f>
        <v>0</v>
      </c>
      <c r="BE47" s="121">
        <f>IF($C$17="SI",(D47*3*('Motore 2021'!$B$41+'Motore 2021'!$B$42+'Motore 2021'!$D$43+'Motore 2021'!$B$44)),(D47*1*('Motore 2021'!$B$41+'Motore 2021'!$B$42+'Motore 2021'!$D$43+'Motore 2021'!$B$44)))</f>
        <v>0</v>
      </c>
      <c r="BF47" s="120">
        <f>IF($C$17="SI",(C47*3*('MOTORE 2024'!$B$41+'MOTORE 2024'!$B$42+'MOTORE 2024'!$B$43+'MOTORE 2024'!$B$44))+((C47*3*('MOTORE 2024'!$B$41+'MOTORE 2024'!$B$42+'MOTORE 2024'!$B$43+'MOTORE 2024'!$B$44))*10%),(C47*1*('MOTORE 2024'!$B$41+'MOTORE 2024'!$B$42+'MOTORE 2024'!$B$43+'MOTORE 2024'!$B$44))+((C47*1*('MOTORE 2024'!$B$41+'MOTORE 2024'!$B$42+'MOTORE 2024'!$B$43+'MOTORE 2024'!$B$44))*10%))</f>
        <v>0</v>
      </c>
      <c r="BG47" s="120">
        <f>IF($C$17="SI",(D47*3*('Motore 2021'!$B$41+'Motore 2021'!$B$42+'Motore 2021'!$D$43+'Motore 2021'!$B$44))+((D47*3*('Motore 2021'!$B$41+'Motore 2021'!$B$42+'Motore 2021'!$D$43+'Motore 2021'!$B$44))*10%),(D47*1*('Motore 2021'!$B$41+'Motore 2021'!$B$42+'Motore 2021'!$D$43+'Motore 2021'!$B$44))+((D47*1*('Motore 2021'!$B$41+'Motore 2021'!$B$42+'Motore 2021'!$D$43+'Motore 2021'!$B$44))*10%))</f>
        <v>0</v>
      </c>
      <c r="BH47" s="120">
        <f t="shared" si="24"/>
        <v>0</v>
      </c>
      <c r="BI47" s="120">
        <f t="shared" si="25"/>
        <v>0</v>
      </c>
      <c r="BJ47" s="120">
        <f>IF(H47&lt;&gt;0,IF($C$17="SI",((('MOTORE 2024'!$B$47+'MOTORE 2024'!$B$50+'MOTORE 2024'!$B$53)/365)*$F$14)+(((('MOTORE 2024'!$B$47+'MOTORE 2024'!$B$50+'Motore 2021'!$B$53)/365)*$F$14)*10%),(('MOTORE 2024'!$B$53/365)*$F$14)+(('MOTORE 2024'!$B$53/365)*$F$14)*10%),0)</f>
        <v>0</v>
      </c>
      <c r="BK47" s="120">
        <f>IF(H47&lt;&gt;0,IF($C$17="SI",((('Motore 2021'!$B$47+'Motore 2021'!$B$50+'Motore 2021'!$B$53)/365)*$F$13)+(((('Motore 2021'!$B$47+'Motore 2021'!$B$50+'Motore 2021'!$B$53)/365)*$F$13)*10%),(('Motore 2021'!$B$53/365)*$F$13)+(('Motore 2021'!$B$53/365)*$F$13)*10%),0)</f>
        <v>0</v>
      </c>
      <c r="BL47" s="120">
        <f>IF(H47&lt;&gt;0,IF($C$17="SI",((('MOTORE 2024'!$B$47+'MOTORE 2024'!$B$50+'MOTORE 2024'!$B$53)/365)*$F$14),(('MOTORE 2024'!$B$53/365)*$F$14)),0)</f>
        <v>0</v>
      </c>
      <c r="BM47" s="120">
        <f>IF(H47&lt;&gt;0,IF($C$17="SI",((('Motore 2021'!$B$47+'Motore 2021'!$B$50+'Motore 2021'!$B$53)/365)*$F$13),(('Motore 2021'!$B$53/365)*$F$13)),0)</f>
        <v>0</v>
      </c>
      <c r="BN47" s="120">
        <f t="shared" si="26"/>
        <v>0</v>
      </c>
      <c r="BO47" s="122">
        <f t="shared" si="27"/>
        <v>0</v>
      </c>
      <c r="BP47" s="42"/>
    </row>
    <row r="48" spans="1:68" x14ac:dyDescent="0.3">
      <c r="A48" s="65" t="s">
        <v>20</v>
      </c>
      <c r="B48" s="51">
        <v>0</v>
      </c>
      <c r="C48" s="51">
        <v>0</v>
      </c>
      <c r="D48" s="51">
        <v>0</v>
      </c>
      <c r="E48" s="51">
        <f t="shared" si="12"/>
        <v>0</v>
      </c>
      <c r="F48" s="55" t="s">
        <v>8</v>
      </c>
      <c r="G48" s="62">
        <f t="shared" si="13"/>
        <v>0</v>
      </c>
      <c r="H48" s="62">
        <f t="shared" si="14"/>
        <v>0</v>
      </c>
      <c r="I48" s="63">
        <f t="shared" si="15"/>
        <v>0</v>
      </c>
      <c r="J48" s="63">
        <f t="shared" si="16"/>
        <v>0</v>
      </c>
      <c r="K48" s="64">
        <f t="shared" si="0"/>
        <v>0</v>
      </c>
      <c r="L48" s="64">
        <f t="shared" si="1"/>
        <v>0</v>
      </c>
      <c r="M48" s="106">
        <f>IF(K48&lt;'MOTORE 2024'!$H$28,Ripartizione!K48,'MOTORE 2024'!$H$28)</f>
        <v>0</v>
      </c>
      <c r="N48" s="106">
        <f>IF(L48&lt;'Motore 2021'!$H$28,Ripartizione!L48,'Motore 2021'!$H$28)</f>
        <v>0</v>
      </c>
      <c r="O48" s="106">
        <f t="shared" si="2"/>
        <v>0</v>
      </c>
      <c r="P48" s="106">
        <f t="shared" si="3"/>
        <v>0</v>
      </c>
      <c r="Q48" s="106">
        <f>ROUND(O48*'MOTORE 2024'!$E$28,2)</f>
        <v>0</v>
      </c>
      <c r="R48" s="106">
        <f>ROUND(P48*'Motore 2021'!$E$28,2)</f>
        <v>0</v>
      </c>
      <c r="S48" s="106">
        <f>IF((K48-M48)&lt;'MOTORE 2024'!$H$29,(K48-M48),'MOTORE 2024'!$H$29)</f>
        <v>0</v>
      </c>
      <c r="T48" s="106">
        <f>IF((L48-N48)&lt;'Motore 2021'!$H$29,(L48-N48),'Motore 2021'!$H$29)</f>
        <v>0</v>
      </c>
      <c r="U48" s="106">
        <f t="shared" si="4"/>
        <v>0</v>
      </c>
      <c r="V48" s="106">
        <f t="shared" si="5"/>
        <v>0</v>
      </c>
      <c r="W48" s="106">
        <f>ROUND(U48*'MOTORE 2024'!$E$29,2)</f>
        <v>0</v>
      </c>
      <c r="X48" s="106">
        <f>ROUND(V48*'Motore 2021'!$E$29,2)</f>
        <v>0</v>
      </c>
      <c r="Y48" s="106">
        <f>IF(K48-M48-S48&lt;'MOTORE 2024'!$H$30,(Ripartizione!K48-Ripartizione!M48-Ripartizione!S48),'MOTORE 2024'!$H$30)</f>
        <v>0</v>
      </c>
      <c r="Z48" s="106">
        <f>IF(L48-N48-T48&lt;'Motore 2021'!$H$30,(Ripartizione!L48-Ripartizione!N48-Ripartizione!T48),'Motore 2021'!$H$30)</f>
        <v>0</v>
      </c>
      <c r="AA48" s="106">
        <f t="shared" si="6"/>
        <v>0</v>
      </c>
      <c r="AB48" s="106">
        <f t="shared" si="7"/>
        <v>0</v>
      </c>
      <c r="AC48" s="106">
        <f>ROUND(AA48*'MOTORE 2024'!$E$30,2)</f>
        <v>0</v>
      </c>
      <c r="AD48" s="106">
        <f>ROUND(AB48*'Motore 2021'!$E$30,2)</f>
        <v>0</v>
      </c>
      <c r="AE48" s="106">
        <f>IF((K48-M48-S48-Y48)&lt;'MOTORE 2024'!$H$31, (K48-M48-S48-Y48),'MOTORE 2024'!$H$31)</f>
        <v>0</v>
      </c>
      <c r="AF48" s="106">
        <f>IF((L48-N48-T48-Z48)&lt;'Motore 2021'!$H$31, (L48-N48-T48-Z48),'Motore 2021'!$H$31)</f>
        <v>0</v>
      </c>
      <c r="AG48" s="106">
        <f t="shared" si="8"/>
        <v>0</v>
      </c>
      <c r="AH48" s="106">
        <f t="shared" si="9"/>
        <v>0</v>
      </c>
      <c r="AI48" s="106">
        <f>ROUND(AG48*'MOTORE 2024'!$E$31,2)</f>
        <v>0</v>
      </c>
      <c r="AJ48" s="106">
        <f>ROUND(AH48*'Motore 2021'!$E$31,2)</f>
        <v>0</v>
      </c>
      <c r="AK48" s="106">
        <f t="shared" si="17"/>
        <v>0</v>
      </c>
      <c r="AL48" s="106">
        <f t="shared" si="18"/>
        <v>0</v>
      </c>
      <c r="AM48" s="106">
        <f t="shared" si="10"/>
        <v>0</v>
      </c>
      <c r="AN48" s="106">
        <f t="shared" si="11"/>
        <v>0</v>
      </c>
      <c r="AO48" s="106">
        <f>ROUND(AM48*'MOTORE 2024'!$E$32,2)</f>
        <v>0</v>
      </c>
      <c r="AP48" s="106">
        <f>ROUND(AN48*'Motore 2021'!$E$32,2)</f>
        <v>0</v>
      </c>
      <c r="AQ48" s="117">
        <f>IF(B48&lt;&gt;0,((Q48+R48)*Ripartizione!B48),Q48+R48)</f>
        <v>0</v>
      </c>
      <c r="AR48" s="117">
        <f>IF(B48&lt;&gt;0,((Ripartizione!B48*W48)+(Ripartizione!B48*X48)), W48+X48)</f>
        <v>0</v>
      </c>
      <c r="AS48" s="117">
        <f t="shared" si="19"/>
        <v>0</v>
      </c>
      <c r="AT48" s="117">
        <f>IF(B48&lt;&gt;0,((Ripartizione!B48*AI48)+(Ripartizione!B48*AJ48)), AI48+AJ48)</f>
        <v>0</v>
      </c>
      <c r="AU48" s="117">
        <f>IF(B48&lt;&gt;0,((Ripartizione!B48*AO48)+(Ripartizione!B48*AP48)), AO48+AP48)</f>
        <v>0</v>
      </c>
      <c r="AV48" s="117">
        <f t="shared" si="20"/>
        <v>0</v>
      </c>
      <c r="AW48" s="117">
        <f t="shared" si="21"/>
        <v>0</v>
      </c>
      <c r="AX48" s="117">
        <f>IF($C$17="SI",((C48*'MOTORE 2024'!$B$35) + (D48*'Motore 2021'!$B$35)),0)</f>
        <v>0</v>
      </c>
      <c r="AY48" s="118">
        <f>IF($C$17="SI",((C48*'MOTORE 2024'!$B$35)+(C48*'MOTORE 2024'!$B$35)*10% + (D48*'MOTORE 2024'!$B$35)+(D48*'MOTORE 2024'!$B$35)*10%),0)</f>
        <v>0</v>
      </c>
      <c r="AZ48" s="119">
        <f>IF($C$17="SI",(((C48*'MOTORE 2024'!$B$38))+((D48*'Motore 2021'!$B$38))),0)</f>
        <v>0</v>
      </c>
      <c r="BA48" s="118">
        <f>IF($C$17="SI",(((C48*'MOTORE 2024'!$B$38)+((C48*'MOTORE 2024'!$B$38)*10%))+((D48*'MOTORE 2024'!$B$38)+((D48*'MOTORE 2024'!$B$38)*10%))),0)</f>
        <v>0</v>
      </c>
      <c r="BB48" s="118">
        <f t="shared" si="22"/>
        <v>0</v>
      </c>
      <c r="BC48" s="120">
        <f t="shared" si="23"/>
        <v>0</v>
      </c>
      <c r="BD48" s="120">
        <f>IF($C$17="SI",(C48*3*('MOTORE 2024'!$B$41+'MOTORE 2024'!$B$42+'MOTORE 2024'!$B$43+'MOTORE 2024'!$B$44)),(C48*1*('MOTORE 2024'!$B$41+'MOTORE 2024'!$B$42+'MOTORE 2024'!$B$43+'MOTORE 2024'!$B$44)))</f>
        <v>0</v>
      </c>
      <c r="BE48" s="121">
        <f>IF($C$17="SI",(D48*3*('Motore 2021'!$B$41+'Motore 2021'!$B$42+'Motore 2021'!$D$43+'Motore 2021'!$B$44)),(D48*1*('Motore 2021'!$B$41+'Motore 2021'!$B$42+'Motore 2021'!$D$43+'Motore 2021'!$B$44)))</f>
        <v>0</v>
      </c>
      <c r="BF48" s="120">
        <f>IF($C$17="SI",(C48*3*('MOTORE 2024'!$B$41+'MOTORE 2024'!$B$42+'MOTORE 2024'!$B$43+'MOTORE 2024'!$B$44))+((C48*3*('MOTORE 2024'!$B$41+'MOTORE 2024'!$B$42+'MOTORE 2024'!$B$43+'MOTORE 2024'!$B$44))*10%),(C48*1*('MOTORE 2024'!$B$41+'MOTORE 2024'!$B$42+'MOTORE 2024'!$B$43+'MOTORE 2024'!$B$44))+((C48*1*('MOTORE 2024'!$B$41+'MOTORE 2024'!$B$42+'MOTORE 2024'!$B$43+'MOTORE 2024'!$B$44))*10%))</f>
        <v>0</v>
      </c>
      <c r="BG48" s="120">
        <f>IF($C$17="SI",(D48*3*('Motore 2021'!$B$41+'Motore 2021'!$B$42+'Motore 2021'!$D$43+'Motore 2021'!$B$44))+((D48*3*('Motore 2021'!$B$41+'Motore 2021'!$B$42+'Motore 2021'!$D$43+'Motore 2021'!$B$44))*10%),(D48*1*('Motore 2021'!$B$41+'Motore 2021'!$B$42+'Motore 2021'!$D$43+'Motore 2021'!$B$44))+((D48*1*('Motore 2021'!$B$41+'Motore 2021'!$B$42+'Motore 2021'!$D$43+'Motore 2021'!$B$44))*10%))</f>
        <v>0</v>
      </c>
      <c r="BH48" s="120">
        <f t="shared" si="24"/>
        <v>0</v>
      </c>
      <c r="BI48" s="120">
        <f t="shared" si="25"/>
        <v>0</v>
      </c>
      <c r="BJ48" s="120">
        <f>IF(H48&lt;&gt;0,IF($C$17="SI",((('MOTORE 2024'!$B$47+'MOTORE 2024'!$B$50+'MOTORE 2024'!$B$53)/365)*$F$14)+(((('MOTORE 2024'!$B$47+'MOTORE 2024'!$B$50+'Motore 2021'!$B$53)/365)*$F$14)*10%),(('MOTORE 2024'!$B$53/365)*$F$14)+(('MOTORE 2024'!$B$53/365)*$F$14)*10%),0)</f>
        <v>0</v>
      </c>
      <c r="BK48" s="120">
        <f>IF(H48&lt;&gt;0,IF($C$17="SI",((('Motore 2021'!$B$47+'Motore 2021'!$B$50+'Motore 2021'!$B$53)/365)*$F$13)+(((('Motore 2021'!$B$47+'Motore 2021'!$B$50+'Motore 2021'!$B$53)/365)*$F$13)*10%),(('Motore 2021'!$B$53/365)*$F$13)+(('Motore 2021'!$B$53/365)*$F$13)*10%),0)</f>
        <v>0</v>
      </c>
      <c r="BL48" s="120">
        <f>IF(H48&lt;&gt;0,IF($C$17="SI",((('MOTORE 2024'!$B$47+'MOTORE 2024'!$B$50+'MOTORE 2024'!$B$53)/365)*$F$14),(('MOTORE 2024'!$B$53/365)*$F$14)),0)</f>
        <v>0</v>
      </c>
      <c r="BM48" s="120">
        <f>IF(H48&lt;&gt;0,IF($C$17="SI",((('Motore 2021'!$B$47+'Motore 2021'!$B$50+'Motore 2021'!$B$53)/365)*$F$13),(('Motore 2021'!$B$53/365)*$F$13)),0)</f>
        <v>0</v>
      </c>
      <c r="BN48" s="120">
        <f t="shared" si="26"/>
        <v>0</v>
      </c>
      <c r="BO48" s="122">
        <f t="shared" si="27"/>
        <v>0</v>
      </c>
      <c r="BP48" s="42"/>
    </row>
    <row r="49" spans="1:68" x14ac:dyDescent="0.3">
      <c r="A49" s="65" t="s">
        <v>21</v>
      </c>
      <c r="B49" s="51">
        <v>0</v>
      </c>
      <c r="C49" s="51">
        <v>0</v>
      </c>
      <c r="D49" s="51">
        <v>0</v>
      </c>
      <c r="E49" s="51">
        <f t="shared" si="12"/>
        <v>0</v>
      </c>
      <c r="F49" s="55" t="s">
        <v>8</v>
      </c>
      <c r="G49" s="62">
        <f t="shared" si="13"/>
        <v>0</v>
      </c>
      <c r="H49" s="62">
        <f t="shared" si="14"/>
        <v>0</v>
      </c>
      <c r="I49" s="63">
        <f t="shared" si="15"/>
        <v>0</v>
      </c>
      <c r="J49" s="63">
        <f t="shared" si="16"/>
        <v>0</v>
      </c>
      <c r="K49" s="64">
        <f t="shared" si="0"/>
        <v>0</v>
      </c>
      <c r="L49" s="64">
        <f t="shared" si="1"/>
        <v>0</v>
      </c>
      <c r="M49" s="106">
        <f>IF(K49&lt;'MOTORE 2024'!$H$28,Ripartizione!K49,'MOTORE 2024'!$H$28)</f>
        <v>0</v>
      </c>
      <c r="N49" s="106">
        <f>IF(L49&lt;'Motore 2021'!$H$28,Ripartizione!L49,'Motore 2021'!$H$28)</f>
        <v>0</v>
      </c>
      <c r="O49" s="106">
        <f t="shared" si="2"/>
        <v>0</v>
      </c>
      <c r="P49" s="106">
        <f t="shared" si="3"/>
        <v>0</v>
      </c>
      <c r="Q49" s="106">
        <f>ROUND(O49*'MOTORE 2024'!$E$28,2)</f>
        <v>0</v>
      </c>
      <c r="R49" s="106">
        <f>ROUND(P49*'Motore 2021'!$E$28,2)</f>
        <v>0</v>
      </c>
      <c r="S49" s="106">
        <f>IF((K49-M49)&lt;'MOTORE 2024'!$H$29,(K49-M49),'MOTORE 2024'!$H$29)</f>
        <v>0</v>
      </c>
      <c r="T49" s="106">
        <f>IF((L49-N49)&lt;'Motore 2021'!$H$29,(L49-N49),'Motore 2021'!$H$29)</f>
        <v>0</v>
      </c>
      <c r="U49" s="106">
        <f t="shared" si="4"/>
        <v>0</v>
      </c>
      <c r="V49" s="106">
        <f t="shared" si="5"/>
        <v>0</v>
      </c>
      <c r="W49" s="106">
        <f>ROUND(U49*'MOTORE 2024'!$E$29,2)</f>
        <v>0</v>
      </c>
      <c r="X49" s="106">
        <f>ROUND(V49*'Motore 2021'!$E$29,2)</f>
        <v>0</v>
      </c>
      <c r="Y49" s="106">
        <f>IF(K49-M49-S49&lt;'MOTORE 2024'!$H$30,(Ripartizione!K49-Ripartizione!M49-Ripartizione!S49),'MOTORE 2024'!$H$30)</f>
        <v>0</v>
      </c>
      <c r="Z49" s="106">
        <f>IF(L49-N49-T49&lt;'Motore 2021'!$H$30,(Ripartizione!L49-Ripartizione!N49-Ripartizione!T49),'Motore 2021'!$H$30)</f>
        <v>0</v>
      </c>
      <c r="AA49" s="106">
        <f t="shared" si="6"/>
        <v>0</v>
      </c>
      <c r="AB49" s="106">
        <f t="shared" si="7"/>
        <v>0</v>
      </c>
      <c r="AC49" s="106">
        <f>ROUND(AA49*'MOTORE 2024'!$E$30,2)</f>
        <v>0</v>
      </c>
      <c r="AD49" s="106">
        <f>ROUND(AB49*'Motore 2021'!$E$30,2)</f>
        <v>0</v>
      </c>
      <c r="AE49" s="106">
        <f>IF((K49-M49-S49-Y49)&lt;'MOTORE 2024'!$H$31, (K49-M49-S49-Y49),'MOTORE 2024'!$H$31)</f>
        <v>0</v>
      </c>
      <c r="AF49" s="106">
        <f>IF((L49-N49-T49-Z49)&lt;'Motore 2021'!$H$31, (L49-N49-T49-Z49),'Motore 2021'!$H$31)</f>
        <v>0</v>
      </c>
      <c r="AG49" s="106">
        <f t="shared" si="8"/>
        <v>0</v>
      </c>
      <c r="AH49" s="106">
        <f t="shared" si="9"/>
        <v>0</v>
      </c>
      <c r="AI49" s="106">
        <f>ROUND(AG49*'MOTORE 2024'!$E$31,2)</f>
        <v>0</v>
      </c>
      <c r="AJ49" s="106">
        <f>ROUND(AH49*'Motore 2021'!$E$31,2)</f>
        <v>0</v>
      </c>
      <c r="AK49" s="106">
        <f t="shared" si="17"/>
        <v>0</v>
      </c>
      <c r="AL49" s="106">
        <f t="shared" si="18"/>
        <v>0</v>
      </c>
      <c r="AM49" s="106">
        <f t="shared" si="10"/>
        <v>0</v>
      </c>
      <c r="AN49" s="106">
        <f t="shared" si="11"/>
        <v>0</v>
      </c>
      <c r="AO49" s="106">
        <f>ROUND(AM49*'MOTORE 2024'!$E$32,2)</f>
        <v>0</v>
      </c>
      <c r="AP49" s="106">
        <f>ROUND(AN49*'Motore 2021'!$E$32,2)</f>
        <v>0</v>
      </c>
      <c r="AQ49" s="117">
        <f>IF(B49&lt;&gt;0,((Q49+R49)*Ripartizione!B49),Q49+R49)</f>
        <v>0</v>
      </c>
      <c r="AR49" s="117">
        <f>IF(B49&lt;&gt;0,((Ripartizione!B49*W49)+(Ripartizione!B49*X49)), W49+X49)</f>
        <v>0</v>
      </c>
      <c r="AS49" s="117">
        <f t="shared" si="19"/>
        <v>0</v>
      </c>
      <c r="AT49" s="117">
        <f>IF(B49&lt;&gt;0,((Ripartizione!B49*AI49)+(Ripartizione!B49*AJ49)), AI49+AJ49)</f>
        <v>0</v>
      </c>
      <c r="AU49" s="117">
        <f>IF(B49&lt;&gt;0,((Ripartizione!B49*AO49)+(Ripartizione!B49*AP49)), AO49+AP49)</f>
        <v>0</v>
      </c>
      <c r="AV49" s="117">
        <f t="shared" si="20"/>
        <v>0</v>
      </c>
      <c r="AW49" s="117">
        <f t="shared" si="21"/>
        <v>0</v>
      </c>
      <c r="AX49" s="117">
        <f>IF($C$17="SI",((C49*'MOTORE 2024'!$B$35) + (D49*'Motore 2021'!$B$35)),0)</f>
        <v>0</v>
      </c>
      <c r="AY49" s="118">
        <f>IF($C$17="SI",((C49*'MOTORE 2024'!$B$35)+(C49*'MOTORE 2024'!$B$35)*10% + (D49*'MOTORE 2024'!$B$35)+(D49*'MOTORE 2024'!$B$35)*10%),0)</f>
        <v>0</v>
      </c>
      <c r="AZ49" s="119">
        <f>IF($C$17="SI",(((C49*'MOTORE 2024'!$B$38))+((D49*'Motore 2021'!$B$38))),0)</f>
        <v>0</v>
      </c>
      <c r="BA49" s="118">
        <f>IF($C$17="SI",(((C49*'MOTORE 2024'!$B$38)+((C49*'MOTORE 2024'!$B$38)*10%))+((D49*'MOTORE 2024'!$B$38)+((D49*'MOTORE 2024'!$B$38)*10%))),0)</f>
        <v>0</v>
      </c>
      <c r="BB49" s="118">
        <f t="shared" si="22"/>
        <v>0</v>
      </c>
      <c r="BC49" s="120">
        <f t="shared" si="23"/>
        <v>0</v>
      </c>
      <c r="BD49" s="120">
        <f>IF($C$17="SI",(C49*3*('MOTORE 2024'!$B$41+'MOTORE 2024'!$B$42+'MOTORE 2024'!$B$43+'MOTORE 2024'!$B$44)),(C49*1*('MOTORE 2024'!$B$41+'MOTORE 2024'!$B$42+'MOTORE 2024'!$B$43+'MOTORE 2024'!$B$44)))</f>
        <v>0</v>
      </c>
      <c r="BE49" s="121">
        <f>IF($C$17="SI",(D49*3*('Motore 2021'!$B$41+'Motore 2021'!$B$42+'Motore 2021'!$D$43+'Motore 2021'!$B$44)),(D49*1*('Motore 2021'!$B$41+'Motore 2021'!$B$42+'Motore 2021'!$D$43+'Motore 2021'!$B$44)))</f>
        <v>0</v>
      </c>
      <c r="BF49" s="120">
        <f>IF($C$17="SI",(C49*3*('MOTORE 2024'!$B$41+'MOTORE 2024'!$B$42+'MOTORE 2024'!$B$43+'MOTORE 2024'!$B$44))+((C49*3*('MOTORE 2024'!$B$41+'MOTORE 2024'!$B$42+'MOTORE 2024'!$B$43+'MOTORE 2024'!$B$44))*10%),(C49*1*('MOTORE 2024'!$B$41+'MOTORE 2024'!$B$42+'MOTORE 2024'!$B$43+'MOTORE 2024'!$B$44))+((C49*1*('MOTORE 2024'!$B$41+'MOTORE 2024'!$B$42+'MOTORE 2024'!$B$43+'MOTORE 2024'!$B$44))*10%))</f>
        <v>0</v>
      </c>
      <c r="BG49" s="120">
        <f>IF($C$17="SI",(D49*3*('Motore 2021'!$B$41+'Motore 2021'!$B$42+'Motore 2021'!$D$43+'Motore 2021'!$B$44))+((D49*3*('Motore 2021'!$B$41+'Motore 2021'!$B$42+'Motore 2021'!$D$43+'Motore 2021'!$B$44))*10%),(D49*1*('Motore 2021'!$B$41+'Motore 2021'!$B$42+'Motore 2021'!$D$43+'Motore 2021'!$B$44))+((D49*1*('Motore 2021'!$B$41+'Motore 2021'!$B$42+'Motore 2021'!$D$43+'Motore 2021'!$B$44))*10%))</f>
        <v>0</v>
      </c>
      <c r="BH49" s="120">
        <f t="shared" si="24"/>
        <v>0</v>
      </c>
      <c r="BI49" s="120">
        <f t="shared" si="25"/>
        <v>0</v>
      </c>
      <c r="BJ49" s="120">
        <f>IF(H49&lt;&gt;0,IF($C$17="SI",((('MOTORE 2024'!$B$47+'MOTORE 2024'!$B$50+'MOTORE 2024'!$B$53)/365)*$F$14)+(((('MOTORE 2024'!$B$47+'MOTORE 2024'!$B$50+'Motore 2021'!$B$53)/365)*$F$14)*10%),(('MOTORE 2024'!$B$53/365)*$F$14)+(('MOTORE 2024'!$B$53/365)*$F$14)*10%),0)</f>
        <v>0</v>
      </c>
      <c r="BK49" s="120">
        <f>IF(H49&lt;&gt;0,IF($C$17="SI",((('Motore 2021'!$B$47+'Motore 2021'!$B$50+'Motore 2021'!$B$53)/365)*$F$13)+(((('Motore 2021'!$B$47+'Motore 2021'!$B$50+'Motore 2021'!$B$53)/365)*$F$13)*10%),(('Motore 2021'!$B$53/365)*$F$13)+(('Motore 2021'!$B$53/365)*$F$13)*10%),0)</f>
        <v>0</v>
      </c>
      <c r="BL49" s="120">
        <f>IF(H49&lt;&gt;0,IF($C$17="SI",((('MOTORE 2024'!$B$47+'MOTORE 2024'!$B$50+'MOTORE 2024'!$B$53)/365)*$F$14),(('MOTORE 2024'!$B$53/365)*$F$14)),0)</f>
        <v>0</v>
      </c>
      <c r="BM49" s="120">
        <f>IF(H49&lt;&gt;0,IF($C$17="SI",((('Motore 2021'!$B$47+'Motore 2021'!$B$50+'Motore 2021'!$B$53)/365)*$F$13),(('Motore 2021'!$B$53/365)*$F$13)),0)</f>
        <v>0</v>
      </c>
      <c r="BN49" s="120">
        <f t="shared" si="26"/>
        <v>0</v>
      </c>
      <c r="BO49" s="122">
        <f t="shared" si="27"/>
        <v>0</v>
      </c>
      <c r="BP49" s="42"/>
    </row>
    <row r="50" spans="1:68" x14ac:dyDescent="0.3">
      <c r="A50" s="65" t="s">
        <v>22</v>
      </c>
      <c r="B50" s="51">
        <v>0</v>
      </c>
      <c r="C50" s="51">
        <v>0</v>
      </c>
      <c r="D50" s="51">
        <v>0</v>
      </c>
      <c r="E50" s="51">
        <f t="shared" si="12"/>
        <v>0</v>
      </c>
      <c r="F50" s="55" t="s">
        <v>8</v>
      </c>
      <c r="G50" s="62">
        <f t="shared" si="13"/>
        <v>0</v>
      </c>
      <c r="H50" s="62">
        <f t="shared" si="14"/>
        <v>0</v>
      </c>
      <c r="I50" s="63">
        <f t="shared" si="15"/>
        <v>0</v>
      </c>
      <c r="J50" s="63">
        <f t="shared" si="16"/>
        <v>0</v>
      </c>
      <c r="K50" s="64">
        <f t="shared" si="0"/>
        <v>0</v>
      </c>
      <c r="L50" s="64">
        <f t="shared" si="1"/>
        <v>0</v>
      </c>
      <c r="M50" s="106">
        <f>IF(K50&lt;'MOTORE 2024'!$H$28,Ripartizione!K50,'MOTORE 2024'!$H$28)</f>
        <v>0</v>
      </c>
      <c r="N50" s="106">
        <f>IF(L50&lt;'Motore 2021'!$H$28,Ripartizione!L50,'Motore 2021'!$H$28)</f>
        <v>0</v>
      </c>
      <c r="O50" s="106">
        <f t="shared" si="2"/>
        <v>0</v>
      </c>
      <c r="P50" s="106">
        <f t="shared" si="3"/>
        <v>0</v>
      </c>
      <c r="Q50" s="106">
        <f>ROUND(O50*'MOTORE 2024'!$E$28,2)</f>
        <v>0</v>
      </c>
      <c r="R50" s="106">
        <f>ROUND(P50*'Motore 2021'!$E$28,2)</f>
        <v>0</v>
      </c>
      <c r="S50" s="106">
        <f>IF((K50-M50)&lt;'MOTORE 2024'!$H$29,(K50-M50),'MOTORE 2024'!$H$29)</f>
        <v>0</v>
      </c>
      <c r="T50" s="106">
        <f>IF((L50-N50)&lt;'Motore 2021'!$H$29,(L50-N50),'Motore 2021'!$H$29)</f>
        <v>0</v>
      </c>
      <c r="U50" s="106">
        <f t="shared" si="4"/>
        <v>0</v>
      </c>
      <c r="V50" s="106">
        <f t="shared" si="5"/>
        <v>0</v>
      </c>
      <c r="W50" s="106">
        <f>ROUND(U50*'MOTORE 2024'!$E$29,2)</f>
        <v>0</v>
      </c>
      <c r="X50" s="106">
        <f>ROUND(V50*'Motore 2021'!$E$29,2)</f>
        <v>0</v>
      </c>
      <c r="Y50" s="106">
        <f>IF(K50-M50-S50&lt;'MOTORE 2024'!$H$30,(Ripartizione!K50-Ripartizione!M50-Ripartizione!S50),'MOTORE 2024'!$H$30)</f>
        <v>0</v>
      </c>
      <c r="Z50" s="106">
        <f>IF(L50-N50-T50&lt;'Motore 2021'!$H$30,(Ripartizione!L50-Ripartizione!N50-Ripartizione!T50),'Motore 2021'!$H$30)</f>
        <v>0</v>
      </c>
      <c r="AA50" s="106">
        <f t="shared" si="6"/>
        <v>0</v>
      </c>
      <c r="AB50" s="106">
        <f t="shared" si="7"/>
        <v>0</v>
      </c>
      <c r="AC50" s="106">
        <f>ROUND(AA50*'MOTORE 2024'!$E$30,2)</f>
        <v>0</v>
      </c>
      <c r="AD50" s="106">
        <f>ROUND(AB50*'Motore 2021'!$E$30,2)</f>
        <v>0</v>
      </c>
      <c r="AE50" s="106">
        <f>IF((K50-M50-S50-Y50)&lt;'MOTORE 2024'!$H$31, (K50-M50-S50-Y50),'MOTORE 2024'!$H$31)</f>
        <v>0</v>
      </c>
      <c r="AF50" s="106">
        <f>IF((L50-N50-T50-Z50)&lt;'Motore 2021'!$H$31, (L50-N50-T50-Z50),'Motore 2021'!$H$31)</f>
        <v>0</v>
      </c>
      <c r="AG50" s="106">
        <f t="shared" si="8"/>
        <v>0</v>
      </c>
      <c r="AH50" s="106">
        <f t="shared" si="9"/>
        <v>0</v>
      </c>
      <c r="AI50" s="106">
        <f>ROUND(AG50*'MOTORE 2024'!$E$31,2)</f>
        <v>0</v>
      </c>
      <c r="AJ50" s="106">
        <f>ROUND(AH50*'Motore 2021'!$E$31,2)</f>
        <v>0</v>
      </c>
      <c r="AK50" s="106">
        <f t="shared" si="17"/>
        <v>0</v>
      </c>
      <c r="AL50" s="106">
        <f t="shared" si="18"/>
        <v>0</v>
      </c>
      <c r="AM50" s="106">
        <f t="shared" si="10"/>
        <v>0</v>
      </c>
      <c r="AN50" s="106">
        <f t="shared" si="11"/>
        <v>0</v>
      </c>
      <c r="AO50" s="106">
        <f>ROUND(AM50*'MOTORE 2024'!$E$32,2)</f>
        <v>0</v>
      </c>
      <c r="AP50" s="106">
        <f>ROUND(AN50*'Motore 2021'!$E$32,2)</f>
        <v>0</v>
      </c>
      <c r="AQ50" s="117">
        <f>IF(B50&lt;&gt;0,((Q50+R50)*Ripartizione!B50),Q50+R50)</f>
        <v>0</v>
      </c>
      <c r="AR50" s="117">
        <f>IF(B50&lt;&gt;0,((Ripartizione!B50*W50)+(Ripartizione!B50*X50)), W50+X50)</f>
        <v>0</v>
      </c>
      <c r="AS50" s="117">
        <f t="shared" si="19"/>
        <v>0</v>
      </c>
      <c r="AT50" s="117">
        <f>IF(B50&lt;&gt;0,((Ripartizione!B50*AI50)+(Ripartizione!B50*AJ50)), AI50+AJ50)</f>
        <v>0</v>
      </c>
      <c r="AU50" s="117">
        <f>IF(B50&lt;&gt;0,((Ripartizione!B50*AO50)+(Ripartizione!B50*AP50)), AO50+AP50)</f>
        <v>0</v>
      </c>
      <c r="AV50" s="117">
        <f t="shared" si="20"/>
        <v>0</v>
      </c>
      <c r="AW50" s="117">
        <f t="shared" si="21"/>
        <v>0</v>
      </c>
      <c r="AX50" s="117">
        <f>IF($C$17="SI",((C50*'MOTORE 2024'!$B$35) + (D50*'Motore 2021'!$B$35)),0)</f>
        <v>0</v>
      </c>
      <c r="AY50" s="118">
        <f>IF($C$17="SI",((C50*'MOTORE 2024'!$B$35)+(C50*'MOTORE 2024'!$B$35)*10% + (D50*'MOTORE 2024'!$B$35)+(D50*'MOTORE 2024'!$B$35)*10%),0)</f>
        <v>0</v>
      </c>
      <c r="AZ50" s="119">
        <f>IF($C$17="SI",(((C50*'MOTORE 2024'!$B$38))+((D50*'Motore 2021'!$B$38))),0)</f>
        <v>0</v>
      </c>
      <c r="BA50" s="118">
        <f>IF($C$17="SI",(((C50*'MOTORE 2024'!$B$38)+((C50*'MOTORE 2024'!$B$38)*10%))+((D50*'MOTORE 2024'!$B$38)+((D50*'MOTORE 2024'!$B$38)*10%))),0)</f>
        <v>0</v>
      </c>
      <c r="BB50" s="118">
        <f t="shared" si="22"/>
        <v>0</v>
      </c>
      <c r="BC50" s="120">
        <f t="shared" si="23"/>
        <v>0</v>
      </c>
      <c r="BD50" s="120">
        <f>IF($C$17="SI",(C50*3*('MOTORE 2024'!$B$41+'MOTORE 2024'!$B$42+'MOTORE 2024'!$B$43+'MOTORE 2024'!$B$44)),(C50*1*('MOTORE 2024'!$B$41+'MOTORE 2024'!$B$42+'MOTORE 2024'!$B$43+'MOTORE 2024'!$B$44)))</f>
        <v>0</v>
      </c>
      <c r="BE50" s="121">
        <f>IF($C$17="SI",(D50*3*('Motore 2021'!$B$41+'Motore 2021'!$B$42+'Motore 2021'!$D$43+'Motore 2021'!$B$44)),(D50*1*('Motore 2021'!$B$41+'Motore 2021'!$B$42+'Motore 2021'!$D$43+'Motore 2021'!$B$44)))</f>
        <v>0</v>
      </c>
      <c r="BF50" s="120">
        <f>IF($C$17="SI",(C50*3*('MOTORE 2024'!$B$41+'MOTORE 2024'!$B$42+'MOTORE 2024'!$B$43+'MOTORE 2024'!$B$44))+((C50*3*('MOTORE 2024'!$B$41+'MOTORE 2024'!$B$42+'MOTORE 2024'!$B$43+'MOTORE 2024'!$B$44))*10%),(C50*1*('MOTORE 2024'!$B$41+'MOTORE 2024'!$B$42+'MOTORE 2024'!$B$43+'MOTORE 2024'!$B$44))+((C50*1*('MOTORE 2024'!$B$41+'MOTORE 2024'!$B$42+'MOTORE 2024'!$B$43+'MOTORE 2024'!$B$44))*10%))</f>
        <v>0</v>
      </c>
      <c r="BG50" s="120">
        <f>IF($C$17="SI",(D50*3*('Motore 2021'!$B$41+'Motore 2021'!$B$42+'Motore 2021'!$D$43+'Motore 2021'!$B$44))+((D50*3*('Motore 2021'!$B$41+'Motore 2021'!$B$42+'Motore 2021'!$D$43+'Motore 2021'!$B$44))*10%),(D50*1*('Motore 2021'!$B$41+'Motore 2021'!$B$42+'Motore 2021'!$D$43+'Motore 2021'!$B$44))+((D50*1*('Motore 2021'!$B$41+'Motore 2021'!$B$42+'Motore 2021'!$D$43+'Motore 2021'!$B$44))*10%))</f>
        <v>0</v>
      </c>
      <c r="BH50" s="120">
        <f t="shared" si="24"/>
        <v>0</v>
      </c>
      <c r="BI50" s="120">
        <f t="shared" si="25"/>
        <v>0</v>
      </c>
      <c r="BJ50" s="120">
        <f>IF(H50&lt;&gt;0,IF($C$17="SI",((('MOTORE 2024'!$B$47+'MOTORE 2024'!$B$50+'MOTORE 2024'!$B$53)/365)*$F$14)+(((('MOTORE 2024'!$B$47+'MOTORE 2024'!$B$50+'Motore 2021'!$B$53)/365)*$F$14)*10%),(('MOTORE 2024'!$B$53/365)*$F$14)+(('MOTORE 2024'!$B$53/365)*$F$14)*10%),0)</f>
        <v>0</v>
      </c>
      <c r="BK50" s="120">
        <f>IF(H50&lt;&gt;0,IF($C$17="SI",((('Motore 2021'!$B$47+'Motore 2021'!$B$50+'Motore 2021'!$B$53)/365)*$F$13)+(((('Motore 2021'!$B$47+'Motore 2021'!$B$50+'Motore 2021'!$B$53)/365)*$F$13)*10%),(('Motore 2021'!$B$53/365)*$F$13)+(('Motore 2021'!$B$53/365)*$F$13)*10%),0)</f>
        <v>0</v>
      </c>
      <c r="BL50" s="120">
        <f>IF(H50&lt;&gt;0,IF($C$17="SI",((('MOTORE 2024'!$B$47+'MOTORE 2024'!$B$50+'MOTORE 2024'!$B$53)/365)*$F$14),(('MOTORE 2024'!$B$53/365)*$F$14)),0)</f>
        <v>0</v>
      </c>
      <c r="BM50" s="120">
        <f>IF(H50&lt;&gt;0,IF($C$17="SI",((('Motore 2021'!$B$47+'Motore 2021'!$B$50+'Motore 2021'!$B$53)/365)*$F$13),(('Motore 2021'!$B$53/365)*$F$13)),0)</f>
        <v>0</v>
      </c>
      <c r="BN50" s="120">
        <f t="shared" si="26"/>
        <v>0</v>
      </c>
      <c r="BO50" s="122">
        <f t="shared" si="27"/>
        <v>0</v>
      </c>
      <c r="BP50" s="42"/>
    </row>
    <row r="51" spans="1:68" x14ac:dyDescent="0.3">
      <c r="A51" s="65" t="s">
        <v>23</v>
      </c>
      <c r="B51" s="51">
        <v>0</v>
      </c>
      <c r="C51" s="51">
        <v>0</v>
      </c>
      <c r="D51" s="51">
        <v>0</v>
      </c>
      <c r="E51" s="51">
        <f t="shared" si="12"/>
        <v>0</v>
      </c>
      <c r="F51" s="55" t="s">
        <v>8</v>
      </c>
      <c r="G51" s="62">
        <f t="shared" si="13"/>
        <v>0</v>
      </c>
      <c r="H51" s="62">
        <f t="shared" si="14"/>
        <v>0</v>
      </c>
      <c r="I51" s="63">
        <f t="shared" si="15"/>
        <v>0</v>
      </c>
      <c r="J51" s="63">
        <f t="shared" si="16"/>
        <v>0</v>
      </c>
      <c r="K51" s="64">
        <f t="shared" si="0"/>
        <v>0</v>
      </c>
      <c r="L51" s="64">
        <f t="shared" si="1"/>
        <v>0</v>
      </c>
      <c r="M51" s="106">
        <f>IF(K51&lt;'MOTORE 2024'!$H$28,Ripartizione!K51,'MOTORE 2024'!$H$28)</f>
        <v>0</v>
      </c>
      <c r="N51" s="106">
        <f>IF(L51&lt;'Motore 2021'!$H$28,Ripartizione!L51,'Motore 2021'!$H$28)</f>
        <v>0</v>
      </c>
      <c r="O51" s="106">
        <f t="shared" si="2"/>
        <v>0</v>
      </c>
      <c r="P51" s="106">
        <f t="shared" si="3"/>
        <v>0</v>
      </c>
      <c r="Q51" s="106">
        <f>ROUND(O51*'MOTORE 2024'!$E$28,2)</f>
        <v>0</v>
      </c>
      <c r="R51" s="106">
        <f>ROUND(P51*'Motore 2021'!$E$28,2)</f>
        <v>0</v>
      </c>
      <c r="S51" s="106">
        <f>IF((K51-M51)&lt;'MOTORE 2024'!$H$29,(K51-M51),'MOTORE 2024'!$H$29)</f>
        <v>0</v>
      </c>
      <c r="T51" s="106">
        <f>IF((L51-N51)&lt;'Motore 2021'!$H$29,(L51-N51),'Motore 2021'!$H$29)</f>
        <v>0</v>
      </c>
      <c r="U51" s="106">
        <f t="shared" si="4"/>
        <v>0</v>
      </c>
      <c r="V51" s="106">
        <f t="shared" si="5"/>
        <v>0</v>
      </c>
      <c r="W51" s="106">
        <f>ROUND(U51*'MOTORE 2024'!$E$29,2)</f>
        <v>0</v>
      </c>
      <c r="X51" s="106">
        <f>ROUND(V51*'Motore 2021'!$E$29,2)</f>
        <v>0</v>
      </c>
      <c r="Y51" s="106">
        <f>IF(K51-M51-S51&lt;'MOTORE 2024'!$H$30,(Ripartizione!K51-Ripartizione!M51-Ripartizione!S51),'MOTORE 2024'!$H$30)</f>
        <v>0</v>
      </c>
      <c r="Z51" s="106">
        <f>IF(L51-N51-T51&lt;'Motore 2021'!$H$30,(Ripartizione!L51-Ripartizione!N51-Ripartizione!T51),'Motore 2021'!$H$30)</f>
        <v>0</v>
      </c>
      <c r="AA51" s="106">
        <f t="shared" si="6"/>
        <v>0</v>
      </c>
      <c r="AB51" s="106">
        <f t="shared" si="7"/>
        <v>0</v>
      </c>
      <c r="AC51" s="106">
        <f>ROUND(AA51*'MOTORE 2024'!$E$30,2)</f>
        <v>0</v>
      </c>
      <c r="AD51" s="106">
        <f>ROUND(AB51*'Motore 2021'!$E$30,2)</f>
        <v>0</v>
      </c>
      <c r="AE51" s="106">
        <f>IF((K51-M51-S51-Y51)&lt;'MOTORE 2024'!$H$31, (K51-M51-S51-Y51),'MOTORE 2024'!$H$31)</f>
        <v>0</v>
      </c>
      <c r="AF51" s="106">
        <f>IF((L51-N51-T51-Z51)&lt;'Motore 2021'!$H$31, (L51-N51-T51-Z51),'Motore 2021'!$H$31)</f>
        <v>0</v>
      </c>
      <c r="AG51" s="106">
        <f t="shared" si="8"/>
        <v>0</v>
      </c>
      <c r="AH51" s="106">
        <f t="shared" si="9"/>
        <v>0</v>
      </c>
      <c r="AI51" s="106">
        <f>ROUND(AG51*'MOTORE 2024'!$E$31,2)</f>
        <v>0</v>
      </c>
      <c r="AJ51" s="106">
        <f>ROUND(AH51*'Motore 2021'!$E$31,2)</f>
        <v>0</v>
      </c>
      <c r="AK51" s="106">
        <f t="shared" si="17"/>
        <v>0</v>
      </c>
      <c r="AL51" s="106">
        <f t="shared" si="18"/>
        <v>0</v>
      </c>
      <c r="AM51" s="106">
        <f t="shared" si="10"/>
        <v>0</v>
      </c>
      <c r="AN51" s="106">
        <f t="shared" si="11"/>
        <v>0</v>
      </c>
      <c r="AO51" s="106">
        <f>ROUND(AM51*'MOTORE 2024'!$E$32,2)</f>
        <v>0</v>
      </c>
      <c r="AP51" s="106">
        <f>ROUND(AN51*'Motore 2021'!$E$32,2)</f>
        <v>0</v>
      </c>
      <c r="AQ51" s="117">
        <f>IF(B51&lt;&gt;0,((Q51+R51)*Ripartizione!B51),Q51+R51)</f>
        <v>0</v>
      </c>
      <c r="AR51" s="117">
        <f>IF(B51&lt;&gt;0,((Ripartizione!B51*W51)+(Ripartizione!B51*X51)), W51+X51)</f>
        <v>0</v>
      </c>
      <c r="AS51" s="117">
        <f t="shared" si="19"/>
        <v>0</v>
      </c>
      <c r="AT51" s="117">
        <f>IF(B51&lt;&gt;0,((Ripartizione!B51*AI51)+(Ripartizione!B51*AJ51)), AI51+AJ51)</f>
        <v>0</v>
      </c>
      <c r="AU51" s="117">
        <f>IF(B51&lt;&gt;0,((Ripartizione!B51*AO51)+(Ripartizione!B51*AP51)), AO51+AP51)</f>
        <v>0</v>
      </c>
      <c r="AV51" s="117">
        <f t="shared" si="20"/>
        <v>0</v>
      </c>
      <c r="AW51" s="117">
        <f t="shared" si="21"/>
        <v>0</v>
      </c>
      <c r="AX51" s="117">
        <f>IF($C$17="SI",((C51*'MOTORE 2024'!$B$35) + (D51*'Motore 2021'!$B$35)),0)</f>
        <v>0</v>
      </c>
      <c r="AY51" s="118">
        <f>IF($C$17="SI",((C51*'MOTORE 2024'!$B$35)+(C51*'MOTORE 2024'!$B$35)*10% + (D51*'MOTORE 2024'!$B$35)+(D51*'MOTORE 2024'!$B$35)*10%),0)</f>
        <v>0</v>
      </c>
      <c r="AZ51" s="119">
        <f>IF($C$17="SI",(((C51*'MOTORE 2024'!$B$38))+((D51*'Motore 2021'!$B$38))),0)</f>
        <v>0</v>
      </c>
      <c r="BA51" s="118">
        <f>IF($C$17="SI",(((C51*'MOTORE 2024'!$B$38)+((C51*'MOTORE 2024'!$B$38)*10%))+((D51*'MOTORE 2024'!$B$38)+((D51*'MOTORE 2024'!$B$38)*10%))),0)</f>
        <v>0</v>
      </c>
      <c r="BB51" s="118">
        <f t="shared" si="22"/>
        <v>0</v>
      </c>
      <c r="BC51" s="120">
        <f t="shared" si="23"/>
        <v>0</v>
      </c>
      <c r="BD51" s="120">
        <f>IF($C$17="SI",(C51*3*('MOTORE 2024'!$B$41+'MOTORE 2024'!$B$42+'MOTORE 2024'!$B$43+'MOTORE 2024'!$B$44)),(C51*1*('MOTORE 2024'!$B$41+'MOTORE 2024'!$B$42+'MOTORE 2024'!$B$43+'MOTORE 2024'!$B$44)))</f>
        <v>0</v>
      </c>
      <c r="BE51" s="121">
        <f>IF($C$17="SI",(D51*3*('Motore 2021'!$B$41+'Motore 2021'!$B$42+'Motore 2021'!$D$43+'Motore 2021'!$B$44)),(D51*1*('Motore 2021'!$B$41+'Motore 2021'!$B$42+'Motore 2021'!$D$43+'Motore 2021'!$B$44)))</f>
        <v>0</v>
      </c>
      <c r="BF51" s="120">
        <f>IF($C$17="SI",(C51*3*('MOTORE 2024'!$B$41+'MOTORE 2024'!$B$42+'MOTORE 2024'!$B$43+'MOTORE 2024'!$B$44))+((C51*3*('MOTORE 2024'!$B$41+'MOTORE 2024'!$B$42+'MOTORE 2024'!$B$43+'MOTORE 2024'!$B$44))*10%),(C51*1*('MOTORE 2024'!$B$41+'MOTORE 2024'!$B$42+'MOTORE 2024'!$B$43+'MOTORE 2024'!$B$44))+((C51*1*('MOTORE 2024'!$B$41+'MOTORE 2024'!$B$42+'MOTORE 2024'!$B$43+'MOTORE 2024'!$B$44))*10%))</f>
        <v>0</v>
      </c>
      <c r="BG51" s="120">
        <f>IF($C$17="SI",(D51*3*('Motore 2021'!$B$41+'Motore 2021'!$B$42+'Motore 2021'!$D$43+'Motore 2021'!$B$44))+((D51*3*('Motore 2021'!$B$41+'Motore 2021'!$B$42+'Motore 2021'!$D$43+'Motore 2021'!$B$44))*10%),(D51*1*('Motore 2021'!$B$41+'Motore 2021'!$B$42+'Motore 2021'!$D$43+'Motore 2021'!$B$44))+((D51*1*('Motore 2021'!$B$41+'Motore 2021'!$B$42+'Motore 2021'!$D$43+'Motore 2021'!$B$44))*10%))</f>
        <v>0</v>
      </c>
      <c r="BH51" s="120">
        <f t="shared" si="24"/>
        <v>0</v>
      </c>
      <c r="BI51" s="120">
        <f t="shared" si="25"/>
        <v>0</v>
      </c>
      <c r="BJ51" s="120">
        <f>IF(H51&lt;&gt;0,IF($C$17="SI",((('MOTORE 2024'!$B$47+'MOTORE 2024'!$B$50+'MOTORE 2024'!$B$53)/365)*$F$14)+(((('MOTORE 2024'!$B$47+'MOTORE 2024'!$B$50+'Motore 2021'!$B$53)/365)*$F$14)*10%),(('MOTORE 2024'!$B$53/365)*$F$14)+(('MOTORE 2024'!$B$53/365)*$F$14)*10%),0)</f>
        <v>0</v>
      </c>
      <c r="BK51" s="120">
        <f>IF(H51&lt;&gt;0,IF($C$17="SI",((('Motore 2021'!$B$47+'Motore 2021'!$B$50+'Motore 2021'!$B$53)/365)*$F$13)+(((('Motore 2021'!$B$47+'Motore 2021'!$B$50+'Motore 2021'!$B$53)/365)*$F$13)*10%),(('Motore 2021'!$B$53/365)*$F$13)+(('Motore 2021'!$B$53/365)*$F$13)*10%),0)</f>
        <v>0</v>
      </c>
      <c r="BL51" s="120">
        <f>IF(H51&lt;&gt;0,IF($C$17="SI",((('MOTORE 2024'!$B$47+'MOTORE 2024'!$B$50+'MOTORE 2024'!$B$53)/365)*$F$14),(('MOTORE 2024'!$B$53/365)*$F$14)),0)</f>
        <v>0</v>
      </c>
      <c r="BM51" s="120">
        <f>IF(H51&lt;&gt;0,IF($C$17="SI",((('Motore 2021'!$B$47+'Motore 2021'!$B$50+'Motore 2021'!$B$53)/365)*$F$13),(('Motore 2021'!$B$53/365)*$F$13)),0)</f>
        <v>0</v>
      </c>
      <c r="BN51" s="120">
        <f t="shared" si="26"/>
        <v>0</v>
      </c>
      <c r="BO51" s="122">
        <f t="shared" si="27"/>
        <v>0</v>
      </c>
      <c r="BP51" s="42"/>
    </row>
    <row r="52" spans="1:68" x14ac:dyDescent="0.3">
      <c r="A52" s="65" t="s">
        <v>24</v>
      </c>
      <c r="B52" s="51">
        <v>0</v>
      </c>
      <c r="C52" s="51">
        <v>0</v>
      </c>
      <c r="D52" s="51">
        <v>0</v>
      </c>
      <c r="E52" s="51">
        <f t="shared" si="12"/>
        <v>0</v>
      </c>
      <c r="F52" s="55" t="s">
        <v>8</v>
      </c>
      <c r="G52" s="62">
        <f t="shared" si="13"/>
        <v>0</v>
      </c>
      <c r="H52" s="62">
        <f t="shared" si="14"/>
        <v>0</v>
      </c>
      <c r="I52" s="63">
        <f t="shared" si="15"/>
        <v>0</v>
      </c>
      <c r="J52" s="63">
        <f t="shared" si="16"/>
        <v>0</v>
      </c>
      <c r="K52" s="64">
        <f t="shared" si="0"/>
        <v>0</v>
      </c>
      <c r="L52" s="64">
        <f t="shared" si="1"/>
        <v>0</v>
      </c>
      <c r="M52" s="106">
        <f>IF(K52&lt;'MOTORE 2024'!$H$28,Ripartizione!K52,'MOTORE 2024'!$H$28)</f>
        <v>0</v>
      </c>
      <c r="N52" s="106">
        <f>IF(L52&lt;'Motore 2021'!$H$28,Ripartizione!L52,'Motore 2021'!$H$28)</f>
        <v>0</v>
      </c>
      <c r="O52" s="106">
        <f t="shared" si="2"/>
        <v>0</v>
      </c>
      <c r="P52" s="106">
        <f t="shared" si="3"/>
        <v>0</v>
      </c>
      <c r="Q52" s="106">
        <f>ROUND(O52*'MOTORE 2024'!$E$28,2)</f>
        <v>0</v>
      </c>
      <c r="R52" s="106">
        <f>ROUND(P52*'Motore 2021'!$E$28,2)</f>
        <v>0</v>
      </c>
      <c r="S52" s="106">
        <f>IF((K52-M52)&lt;'MOTORE 2024'!$H$29,(K52-M52),'MOTORE 2024'!$H$29)</f>
        <v>0</v>
      </c>
      <c r="T52" s="106">
        <f>IF((L52-N52)&lt;'Motore 2021'!$H$29,(L52-N52),'Motore 2021'!$H$29)</f>
        <v>0</v>
      </c>
      <c r="U52" s="106">
        <f t="shared" si="4"/>
        <v>0</v>
      </c>
      <c r="V52" s="106">
        <f t="shared" si="5"/>
        <v>0</v>
      </c>
      <c r="W52" s="106">
        <f>ROUND(U52*'MOTORE 2024'!$E$29,2)</f>
        <v>0</v>
      </c>
      <c r="X52" s="106">
        <f>ROUND(V52*'Motore 2021'!$E$29,2)</f>
        <v>0</v>
      </c>
      <c r="Y52" s="106">
        <f>IF(K52-M52-S52&lt;'MOTORE 2024'!$H$30,(Ripartizione!K52-Ripartizione!M52-Ripartizione!S52),'MOTORE 2024'!$H$30)</f>
        <v>0</v>
      </c>
      <c r="Z52" s="106">
        <f>IF(L52-N52-T52&lt;'Motore 2021'!$H$30,(Ripartizione!L52-Ripartizione!N52-Ripartizione!T52),'Motore 2021'!$H$30)</f>
        <v>0</v>
      </c>
      <c r="AA52" s="106">
        <f t="shared" si="6"/>
        <v>0</v>
      </c>
      <c r="AB52" s="106">
        <f t="shared" si="7"/>
        <v>0</v>
      </c>
      <c r="AC52" s="106">
        <f>ROUND(AA52*'MOTORE 2024'!$E$30,2)</f>
        <v>0</v>
      </c>
      <c r="AD52" s="106">
        <f>ROUND(AB52*'Motore 2021'!$E$30,2)</f>
        <v>0</v>
      </c>
      <c r="AE52" s="106">
        <f>IF((K52-M52-S52-Y52)&lt;'MOTORE 2024'!$H$31, (K52-M52-S52-Y52),'MOTORE 2024'!$H$31)</f>
        <v>0</v>
      </c>
      <c r="AF52" s="106">
        <f>IF((L52-N52-T52-Z52)&lt;'Motore 2021'!$H$31, (L52-N52-T52-Z52),'Motore 2021'!$H$31)</f>
        <v>0</v>
      </c>
      <c r="AG52" s="106">
        <f t="shared" si="8"/>
        <v>0</v>
      </c>
      <c r="AH52" s="106">
        <f t="shared" si="9"/>
        <v>0</v>
      </c>
      <c r="AI52" s="106">
        <f>ROUND(AG52*'MOTORE 2024'!$E$31,2)</f>
        <v>0</v>
      </c>
      <c r="AJ52" s="106">
        <f>ROUND(AH52*'Motore 2021'!$E$31,2)</f>
        <v>0</v>
      </c>
      <c r="AK52" s="106">
        <f t="shared" si="17"/>
        <v>0</v>
      </c>
      <c r="AL52" s="106">
        <f t="shared" si="18"/>
        <v>0</v>
      </c>
      <c r="AM52" s="106">
        <f t="shared" si="10"/>
        <v>0</v>
      </c>
      <c r="AN52" s="106">
        <f t="shared" si="11"/>
        <v>0</v>
      </c>
      <c r="AO52" s="106">
        <f>ROUND(AM52*'MOTORE 2024'!$E$32,2)</f>
        <v>0</v>
      </c>
      <c r="AP52" s="106">
        <f>ROUND(AN52*'Motore 2021'!$E$32,2)</f>
        <v>0</v>
      </c>
      <c r="AQ52" s="117">
        <f>IF(B52&lt;&gt;0,((Q52+R52)*Ripartizione!B52),Q52+R52)</f>
        <v>0</v>
      </c>
      <c r="AR52" s="117">
        <f>IF(B52&lt;&gt;0,((Ripartizione!B52*W52)+(Ripartizione!B52*X52)), W52+X52)</f>
        <v>0</v>
      </c>
      <c r="AS52" s="117">
        <f t="shared" si="19"/>
        <v>0</v>
      </c>
      <c r="AT52" s="117">
        <f>IF(B52&lt;&gt;0,((Ripartizione!B52*AI52)+(Ripartizione!B52*AJ52)), AI52+AJ52)</f>
        <v>0</v>
      </c>
      <c r="AU52" s="117">
        <f>IF(B52&lt;&gt;0,((Ripartizione!B52*AO52)+(Ripartizione!B52*AP52)), AO52+AP52)</f>
        <v>0</v>
      </c>
      <c r="AV52" s="117">
        <f t="shared" si="20"/>
        <v>0</v>
      </c>
      <c r="AW52" s="117">
        <f t="shared" si="21"/>
        <v>0</v>
      </c>
      <c r="AX52" s="117">
        <f>IF($C$17="SI",((C52*'MOTORE 2024'!$B$35) + (D52*'Motore 2021'!$B$35)),0)</f>
        <v>0</v>
      </c>
      <c r="AY52" s="118">
        <f>IF($C$17="SI",((C52*'MOTORE 2024'!$B$35)+(C52*'MOTORE 2024'!$B$35)*10% + (D52*'MOTORE 2024'!$B$35)+(D52*'MOTORE 2024'!$B$35)*10%),0)</f>
        <v>0</v>
      </c>
      <c r="AZ52" s="119">
        <f>IF($C$17="SI",(((C52*'MOTORE 2024'!$B$38))+((D52*'Motore 2021'!$B$38))),0)</f>
        <v>0</v>
      </c>
      <c r="BA52" s="118">
        <f>IF($C$17="SI",(((C52*'MOTORE 2024'!$B$38)+((C52*'MOTORE 2024'!$B$38)*10%))+((D52*'MOTORE 2024'!$B$38)+((D52*'MOTORE 2024'!$B$38)*10%))),0)</f>
        <v>0</v>
      </c>
      <c r="BB52" s="118">
        <f t="shared" si="22"/>
        <v>0</v>
      </c>
      <c r="BC52" s="120">
        <f t="shared" si="23"/>
        <v>0</v>
      </c>
      <c r="BD52" s="120">
        <f>IF($C$17="SI",(C52*3*('MOTORE 2024'!$B$41+'MOTORE 2024'!$B$42+'MOTORE 2024'!$B$43+'MOTORE 2024'!$B$44)),(C52*1*('MOTORE 2024'!$B$41+'MOTORE 2024'!$B$42+'MOTORE 2024'!$B$43+'MOTORE 2024'!$B$44)))</f>
        <v>0</v>
      </c>
      <c r="BE52" s="121">
        <f>IF($C$17="SI",(D52*3*('Motore 2021'!$B$41+'Motore 2021'!$B$42+'Motore 2021'!$D$43+'Motore 2021'!$B$44)),(D52*1*('Motore 2021'!$B$41+'Motore 2021'!$B$42+'Motore 2021'!$D$43+'Motore 2021'!$B$44)))</f>
        <v>0</v>
      </c>
      <c r="BF52" s="120">
        <f>IF($C$17="SI",(C52*3*('MOTORE 2024'!$B$41+'MOTORE 2024'!$B$42+'MOTORE 2024'!$B$43+'MOTORE 2024'!$B$44))+((C52*3*('MOTORE 2024'!$B$41+'MOTORE 2024'!$B$42+'MOTORE 2024'!$B$43+'MOTORE 2024'!$B$44))*10%),(C52*1*('MOTORE 2024'!$B$41+'MOTORE 2024'!$B$42+'MOTORE 2024'!$B$43+'MOTORE 2024'!$B$44))+((C52*1*('MOTORE 2024'!$B$41+'MOTORE 2024'!$B$42+'MOTORE 2024'!$B$43+'MOTORE 2024'!$B$44))*10%))</f>
        <v>0</v>
      </c>
      <c r="BG52" s="120">
        <f>IF($C$17="SI",(D52*3*('Motore 2021'!$B$41+'Motore 2021'!$B$42+'Motore 2021'!$D$43+'Motore 2021'!$B$44))+((D52*3*('Motore 2021'!$B$41+'Motore 2021'!$B$42+'Motore 2021'!$D$43+'Motore 2021'!$B$44))*10%),(D52*1*('Motore 2021'!$B$41+'Motore 2021'!$B$42+'Motore 2021'!$D$43+'Motore 2021'!$B$44))+((D52*1*('Motore 2021'!$B$41+'Motore 2021'!$B$42+'Motore 2021'!$D$43+'Motore 2021'!$B$44))*10%))</f>
        <v>0</v>
      </c>
      <c r="BH52" s="120">
        <f t="shared" si="24"/>
        <v>0</v>
      </c>
      <c r="BI52" s="120">
        <f t="shared" si="25"/>
        <v>0</v>
      </c>
      <c r="BJ52" s="120">
        <f>IF(H52&lt;&gt;0,IF($C$17="SI",((('MOTORE 2024'!$B$47+'MOTORE 2024'!$B$50+'MOTORE 2024'!$B$53)/365)*$F$14)+(((('MOTORE 2024'!$B$47+'MOTORE 2024'!$B$50+'Motore 2021'!$B$53)/365)*$F$14)*10%),(('MOTORE 2024'!$B$53/365)*$F$14)+(('MOTORE 2024'!$B$53/365)*$F$14)*10%),0)</f>
        <v>0</v>
      </c>
      <c r="BK52" s="120">
        <f>IF(H52&lt;&gt;0,IF($C$17="SI",((('Motore 2021'!$B$47+'Motore 2021'!$B$50+'Motore 2021'!$B$53)/365)*$F$13)+(((('Motore 2021'!$B$47+'Motore 2021'!$B$50+'Motore 2021'!$B$53)/365)*$F$13)*10%),(('Motore 2021'!$B$53/365)*$F$13)+(('Motore 2021'!$B$53/365)*$F$13)*10%),0)</f>
        <v>0</v>
      </c>
      <c r="BL52" s="120">
        <f>IF(H52&lt;&gt;0,IF($C$17="SI",((('MOTORE 2024'!$B$47+'MOTORE 2024'!$B$50+'MOTORE 2024'!$B$53)/365)*$F$14),(('MOTORE 2024'!$B$53/365)*$F$14)),0)</f>
        <v>0</v>
      </c>
      <c r="BM52" s="120">
        <f>IF(H52&lt;&gt;0,IF($C$17="SI",((('Motore 2021'!$B$47+'Motore 2021'!$B$50+'Motore 2021'!$B$53)/365)*$F$13),(('Motore 2021'!$B$53/365)*$F$13)),0)</f>
        <v>0</v>
      </c>
      <c r="BN52" s="120">
        <f t="shared" si="26"/>
        <v>0</v>
      </c>
      <c r="BO52" s="122">
        <f t="shared" si="27"/>
        <v>0</v>
      </c>
      <c r="BP52" s="42"/>
    </row>
    <row r="53" spans="1:68" x14ac:dyDescent="0.3">
      <c r="A53" s="65" t="s">
        <v>25</v>
      </c>
      <c r="B53" s="51">
        <v>0</v>
      </c>
      <c r="C53" s="51">
        <v>0</v>
      </c>
      <c r="D53" s="51">
        <v>0</v>
      </c>
      <c r="E53" s="51">
        <f t="shared" si="12"/>
        <v>0</v>
      </c>
      <c r="F53" s="55" t="s">
        <v>8</v>
      </c>
      <c r="G53" s="62">
        <f t="shared" si="13"/>
        <v>0</v>
      </c>
      <c r="H53" s="62">
        <f t="shared" si="14"/>
        <v>0</v>
      </c>
      <c r="I53" s="63">
        <f t="shared" si="15"/>
        <v>0</v>
      </c>
      <c r="J53" s="63">
        <f t="shared" si="16"/>
        <v>0</v>
      </c>
      <c r="K53" s="64">
        <f t="shared" si="0"/>
        <v>0</v>
      </c>
      <c r="L53" s="64">
        <f t="shared" si="1"/>
        <v>0</v>
      </c>
      <c r="M53" s="106">
        <f>IF(K53&lt;'MOTORE 2024'!$H$28,Ripartizione!K53,'MOTORE 2024'!$H$28)</f>
        <v>0</v>
      </c>
      <c r="N53" s="106">
        <f>IF(L53&lt;'Motore 2021'!$H$28,Ripartizione!L53,'Motore 2021'!$H$28)</f>
        <v>0</v>
      </c>
      <c r="O53" s="106">
        <f t="shared" si="2"/>
        <v>0</v>
      </c>
      <c r="P53" s="106">
        <f t="shared" si="3"/>
        <v>0</v>
      </c>
      <c r="Q53" s="106">
        <f>ROUND(O53*'MOTORE 2024'!$E$28,2)</f>
        <v>0</v>
      </c>
      <c r="R53" s="106">
        <f>ROUND(P53*'Motore 2021'!$E$28,2)</f>
        <v>0</v>
      </c>
      <c r="S53" s="106">
        <f>IF((K53-M53)&lt;'MOTORE 2024'!$H$29,(K53-M53),'MOTORE 2024'!$H$29)</f>
        <v>0</v>
      </c>
      <c r="T53" s="106">
        <f>IF((L53-N53)&lt;'Motore 2021'!$H$29,(L53-N53),'Motore 2021'!$H$29)</f>
        <v>0</v>
      </c>
      <c r="U53" s="106">
        <f t="shared" si="4"/>
        <v>0</v>
      </c>
      <c r="V53" s="106">
        <f t="shared" si="5"/>
        <v>0</v>
      </c>
      <c r="W53" s="106">
        <f>ROUND(U53*'MOTORE 2024'!$E$29,2)</f>
        <v>0</v>
      </c>
      <c r="X53" s="106">
        <f>ROUND(V53*'Motore 2021'!$E$29,2)</f>
        <v>0</v>
      </c>
      <c r="Y53" s="106">
        <f>IF(K53-M53-S53&lt;'MOTORE 2024'!$H$30,(Ripartizione!K53-Ripartizione!M53-Ripartizione!S53),'MOTORE 2024'!$H$30)</f>
        <v>0</v>
      </c>
      <c r="Z53" s="106">
        <f>IF(L53-N53-T53&lt;'Motore 2021'!$H$30,(Ripartizione!L53-Ripartizione!N53-Ripartizione!T53),'Motore 2021'!$H$30)</f>
        <v>0</v>
      </c>
      <c r="AA53" s="106">
        <f t="shared" si="6"/>
        <v>0</v>
      </c>
      <c r="AB53" s="106">
        <f t="shared" si="7"/>
        <v>0</v>
      </c>
      <c r="AC53" s="106">
        <f>ROUND(AA53*'MOTORE 2024'!$E$30,2)</f>
        <v>0</v>
      </c>
      <c r="AD53" s="106">
        <f>ROUND(AB53*'Motore 2021'!$E$30,2)</f>
        <v>0</v>
      </c>
      <c r="AE53" s="106">
        <f>IF((K53-M53-S53-Y53)&lt;'MOTORE 2024'!$H$31, (K53-M53-S53-Y53),'MOTORE 2024'!$H$31)</f>
        <v>0</v>
      </c>
      <c r="AF53" s="106">
        <f>IF((L53-N53-T53-Z53)&lt;'Motore 2021'!$H$31, (L53-N53-T53-Z53),'Motore 2021'!$H$31)</f>
        <v>0</v>
      </c>
      <c r="AG53" s="106">
        <f t="shared" si="8"/>
        <v>0</v>
      </c>
      <c r="AH53" s="106">
        <f t="shared" si="9"/>
        <v>0</v>
      </c>
      <c r="AI53" s="106">
        <f>ROUND(AG53*'MOTORE 2024'!$E$31,2)</f>
        <v>0</v>
      </c>
      <c r="AJ53" s="106">
        <f>ROUND(AH53*'Motore 2021'!$E$31,2)</f>
        <v>0</v>
      </c>
      <c r="AK53" s="106">
        <f t="shared" si="17"/>
        <v>0</v>
      </c>
      <c r="AL53" s="106">
        <f t="shared" si="18"/>
        <v>0</v>
      </c>
      <c r="AM53" s="106">
        <f t="shared" si="10"/>
        <v>0</v>
      </c>
      <c r="AN53" s="106">
        <f t="shared" si="11"/>
        <v>0</v>
      </c>
      <c r="AO53" s="106">
        <f>ROUND(AM53*'MOTORE 2024'!$E$32,2)</f>
        <v>0</v>
      </c>
      <c r="AP53" s="106">
        <f>ROUND(AN53*'Motore 2021'!$E$32,2)</f>
        <v>0</v>
      </c>
      <c r="AQ53" s="117">
        <f>IF(B53&lt;&gt;0,((Q53+R53)*Ripartizione!B53),Q53+R53)</f>
        <v>0</v>
      </c>
      <c r="AR53" s="117">
        <f>IF(B53&lt;&gt;0,((Ripartizione!B53*W53)+(Ripartizione!B53*X53)), W53+X53)</f>
        <v>0</v>
      </c>
      <c r="AS53" s="117">
        <f t="shared" si="19"/>
        <v>0</v>
      </c>
      <c r="AT53" s="117">
        <f>IF(B53&lt;&gt;0,((Ripartizione!B53*AI53)+(Ripartizione!B53*AJ53)), AI53+AJ53)</f>
        <v>0</v>
      </c>
      <c r="AU53" s="117">
        <f>IF(B53&lt;&gt;0,((Ripartizione!B53*AO53)+(Ripartizione!B53*AP53)), AO53+AP53)</f>
        <v>0</v>
      </c>
      <c r="AV53" s="117">
        <f t="shared" si="20"/>
        <v>0</v>
      </c>
      <c r="AW53" s="117">
        <f t="shared" si="21"/>
        <v>0</v>
      </c>
      <c r="AX53" s="117">
        <f>IF($C$17="SI",((C53*'MOTORE 2024'!$B$35) + (D53*'Motore 2021'!$B$35)),0)</f>
        <v>0</v>
      </c>
      <c r="AY53" s="118">
        <f>IF($C$17="SI",((C53*'MOTORE 2024'!$B$35)+(C53*'MOTORE 2024'!$B$35)*10% + (D53*'MOTORE 2024'!$B$35)+(D53*'MOTORE 2024'!$B$35)*10%),0)</f>
        <v>0</v>
      </c>
      <c r="AZ53" s="119">
        <f>IF($C$17="SI",(((C53*'MOTORE 2024'!$B$38))+((D53*'Motore 2021'!$B$38))),0)</f>
        <v>0</v>
      </c>
      <c r="BA53" s="118">
        <f>IF($C$17="SI",(((C53*'MOTORE 2024'!$B$38)+((C53*'MOTORE 2024'!$B$38)*10%))+((D53*'MOTORE 2024'!$B$38)+((D53*'MOTORE 2024'!$B$38)*10%))),0)</f>
        <v>0</v>
      </c>
      <c r="BB53" s="118">
        <f t="shared" si="22"/>
        <v>0</v>
      </c>
      <c r="BC53" s="120">
        <f t="shared" si="23"/>
        <v>0</v>
      </c>
      <c r="BD53" s="120">
        <f>IF($C$17="SI",(C53*3*('MOTORE 2024'!$B$41+'MOTORE 2024'!$B$42+'MOTORE 2024'!$B$43+'MOTORE 2024'!$B$44)),(C53*1*('MOTORE 2024'!$B$41+'MOTORE 2024'!$B$42+'MOTORE 2024'!$B$43+'MOTORE 2024'!$B$44)))</f>
        <v>0</v>
      </c>
      <c r="BE53" s="121">
        <f>IF($C$17="SI",(D53*3*('Motore 2021'!$B$41+'Motore 2021'!$B$42+'Motore 2021'!$D$43+'Motore 2021'!$B$44)),(D53*1*('Motore 2021'!$B$41+'Motore 2021'!$B$42+'Motore 2021'!$D$43+'Motore 2021'!$B$44)))</f>
        <v>0</v>
      </c>
      <c r="BF53" s="120">
        <f>IF($C$17="SI",(C53*3*('MOTORE 2024'!$B$41+'MOTORE 2024'!$B$42+'MOTORE 2024'!$B$43+'MOTORE 2024'!$B$44))+((C53*3*('MOTORE 2024'!$B$41+'MOTORE 2024'!$B$42+'MOTORE 2024'!$B$43+'MOTORE 2024'!$B$44))*10%),(C53*1*('MOTORE 2024'!$B$41+'MOTORE 2024'!$B$42+'MOTORE 2024'!$B$43+'MOTORE 2024'!$B$44))+((C53*1*('MOTORE 2024'!$B$41+'MOTORE 2024'!$B$42+'MOTORE 2024'!$B$43+'MOTORE 2024'!$B$44))*10%))</f>
        <v>0</v>
      </c>
      <c r="BG53" s="120">
        <f>IF($C$17="SI",(D53*3*('Motore 2021'!$B$41+'Motore 2021'!$B$42+'Motore 2021'!$D$43+'Motore 2021'!$B$44))+((D53*3*('Motore 2021'!$B$41+'Motore 2021'!$B$42+'Motore 2021'!$D$43+'Motore 2021'!$B$44))*10%),(D53*1*('Motore 2021'!$B$41+'Motore 2021'!$B$42+'Motore 2021'!$D$43+'Motore 2021'!$B$44))+((D53*1*('Motore 2021'!$B$41+'Motore 2021'!$B$42+'Motore 2021'!$D$43+'Motore 2021'!$B$44))*10%))</f>
        <v>0</v>
      </c>
      <c r="BH53" s="120">
        <f t="shared" si="24"/>
        <v>0</v>
      </c>
      <c r="BI53" s="120">
        <f t="shared" si="25"/>
        <v>0</v>
      </c>
      <c r="BJ53" s="120">
        <f>IF(H53&lt;&gt;0,IF($C$17="SI",((('MOTORE 2024'!$B$47+'MOTORE 2024'!$B$50+'MOTORE 2024'!$B$53)/365)*$F$14)+(((('MOTORE 2024'!$B$47+'MOTORE 2024'!$B$50+'Motore 2021'!$B$53)/365)*$F$14)*10%),(('MOTORE 2024'!$B$53/365)*$F$14)+(('MOTORE 2024'!$B$53/365)*$F$14)*10%),0)</f>
        <v>0</v>
      </c>
      <c r="BK53" s="120">
        <f>IF(H53&lt;&gt;0,IF($C$17="SI",((('Motore 2021'!$B$47+'Motore 2021'!$B$50+'Motore 2021'!$B$53)/365)*$F$13)+(((('Motore 2021'!$B$47+'Motore 2021'!$B$50+'Motore 2021'!$B$53)/365)*$F$13)*10%),(('Motore 2021'!$B$53/365)*$F$13)+(('Motore 2021'!$B$53/365)*$F$13)*10%),0)</f>
        <v>0</v>
      </c>
      <c r="BL53" s="120">
        <f>IF(H53&lt;&gt;0,IF($C$17="SI",((('MOTORE 2024'!$B$47+'MOTORE 2024'!$B$50+'MOTORE 2024'!$B$53)/365)*$F$14),(('MOTORE 2024'!$B$53/365)*$F$14)),0)</f>
        <v>0</v>
      </c>
      <c r="BM53" s="120">
        <f>IF(H53&lt;&gt;0,IF($C$17="SI",((('Motore 2021'!$B$47+'Motore 2021'!$B$50+'Motore 2021'!$B$53)/365)*$F$13),(('Motore 2021'!$B$53/365)*$F$13)),0)</f>
        <v>0</v>
      </c>
      <c r="BN53" s="120">
        <f t="shared" si="26"/>
        <v>0</v>
      </c>
      <c r="BO53" s="122">
        <f t="shared" si="27"/>
        <v>0</v>
      </c>
      <c r="BP53" s="42"/>
    </row>
    <row r="54" spans="1:68" x14ac:dyDescent="0.3">
      <c r="A54" s="65" t="s">
        <v>26</v>
      </c>
      <c r="B54" s="51">
        <v>0</v>
      </c>
      <c r="C54" s="51">
        <v>0</v>
      </c>
      <c r="D54" s="51">
        <v>0</v>
      </c>
      <c r="E54" s="51">
        <f t="shared" si="12"/>
        <v>0</v>
      </c>
      <c r="F54" s="55" t="s">
        <v>8</v>
      </c>
      <c r="G54" s="62">
        <f t="shared" si="13"/>
        <v>0</v>
      </c>
      <c r="H54" s="62">
        <f t="shared" si="14"/>
        <v>0</v>
      </c>
      <c r="I54" s="63">
        <f t="shared" si="15"/>
        <v>0</v>
      </c>
      <c r="J54" s="63">
        <f t="shared" si="16"/>
        <v>0</v>
      </c>
      <c r="K54" s="64">
        <f t="shared" si="0"/>
        <v>0</v>
      </c>
      <c r="L54" s="64">
        <f t="shared" si="1"/>
        <v>0</v>
      </c>
      <c r="M54" s="106">
        <f>IF(K54&lt;'MOTORE 2024'!$H$28,Ripartizione!K54,'MOTORE 2024'!$H$28)</f>
        <v>0</v>
      </c>
      <c r="N54" s="106">
        <f>IF(L54&lt;'Motore 2021'!$H$28,Ripartizione!L54,'Motore 2021'!$H$28)</f>
        <v>0</v>
      </c>
      <c r="O54" s="106">
        <f t="shared" si="2"/>
        <v>0</v>
      </c>
      <c r="P54" s="106">
        <f t="shared" si="3"/>
        <v>0</v>
      </c>
      <c r="Q54" s="106">
        <f>ROUND(O54*'MOTORE 2024'!$E$28,2)</f>
        <v>0</v>
      </c>
      <c r="R54" s="106">
        <f>ROUND(P54*'Motore 2021'!$E$28,2)</f>
        <v>0</v>
      </c>
      <c r="S54" s="106">
        <f>IF((K54-M54)&lt;'MOTORE 2024'!$H$29,(K54-M54),'MOTORE 2024'!$H$29)</f>
        <v>0</v>
      </c>
      <c r="T54" s="106">
        <f>IF((L54-N54)&lt;'Motore 2021'!$H$29,(L54-N54),'Motore 2021'!$H$29)</f>
        <v>0</v>
      </c>
      <c r="U54" s="106">
        <f t="shared" si="4"/>
        <v>0</v>
      </c>
      <c r="V54" s="106">
        <f t="shared" si="5"/>
        <v>0</v>
      </c>
      <c r="W54" s="106">
        <f>ROUND(U54*'MOTORE 2024'!$E$29,2)</f>
        <v>0</v>
      </c>
      <c r="X54" s="106">
        <f>ROUND(V54*'Motore 2021'!$E$29,2)</f>
        <v>0</v>
      </c>
      <c r="Y54" s="106">
        <f>IF(K54-M54-S54&lt;'MOTORE 2024'!$H$30,(Ripartizione!K54-Ripartizione!M54-Ripartizione!S54),'MOTORE 2024'!$H$30)</f>
        <v>0</v>
      </c>
      <c r="Z54" s="106">
        <f>IF(L54-N54-T54&lt;'Motore 2021'!$H$30,(Ripartizione!L54-Ripartizione!N54-Ripartizione!T54),'Motore 2021'!$H$30)</f>
        <v>0</v>
      </c>
      <c r="AA54" s="106">
        <f t="shared" si="6"/>
        <v>0</v>
      </c>
      <c r="AB54" s="106">
        <f t="shared" si="7"/>
        <v>0</v>
      </c>
      <c r="AC54" s="106">
        <f>ROUND(AA54*'MOTORE 2024'!$E$30,2)</f>
        <v>0</v>
      </c>
      <c r="AD54" s="106">
        <f>ROUND(AB54*'Motore 2021'!$E$30,2)</f>
        <v>0</v>
      </c>
      <c r="AE54" s="106">
        <f>IF((K54-M54-S54-Y54)&lt;'MOTORE 2024'!$H$31, (K54-M54-S54-Y54),'MOTORE 2024'!$H$31)</f>
        <v>0</v>
      </c>
      <c r="AF54" s="106">
        <f>IF((L54-N54-T54-Z54)&lt;'Motore 2021'!$H$31, (L54-N54-T54-Z54),'Motore 2021'!$H$31)</f>
        <v>0</v>
      </c>
      <c r="AG54" s="106">
        <f t="shared" si="8"/>
        <v>0</v>
      </c>
      <c r="AH54" s="106">
        <f t="shared" si="9"/>
        <v>0</v>
      </c>
      <c r="AI54" s="106">
        <f>ROUND(AG54*'MOTORE 2024'!$E$31,2)</f>
        <v>0</v>
      </c>
      <c r="AJ54" s="106">
        <f>ROUND(AH54*'Motore 2021'!$E$31,2)</f>
        <v>0</v>
      </c>
      <c r="AK54" s="106">
        <f t="shared" si="17"/>
        <v>0</v>
      </c>
      <c r="AL54" s="106">
        <f t="shared" si="18"/>
        <v>0</v>
      </c>
      <c r="AM54" s="106">
        <f t="shared" si="10"/>
        <v>0</v>
      </c>
      <c r="AN54" s="106">
        <f t="shared" si="11"/>
        <v>0</v>
      </c>
      <c r="AO54" s="106">
        <f>ROUND(AM54*'MOTORE 2024'!$E$32,2)</f>
        <v>0</v>
      </c>
      <c r="AP54" s="106">
        <f>ROUND(AN54*'Motore 2021'!$E$32,2)</f>
        <v>0</v>
      </c>
      <c r="AQ54" s="117">
        <f>IF(B54&lt;&gt;0,((Q54+R54)*Ripartizione!B54),Q54+R54)</f>
        <v>0</v>
      </c>
      <c r="AR54" s="117">
        <f>IF(B54&lt;&gt;0,((Ripartizione!B54*W54)+(Ripartizione!B54*X54)), W54+X54)</f>
        <v>0</v>
      </c>
      <c r="AS54" s="117">
        <f t="shared" si="19"/>
        <v>0</v>
      </c>
      <c r="AT54" s="117">
        <f>IF(B54&lt;&gt;0,((Ripartizione!B54*AI54)+(Ripartizione!B54*AJ54)), AI54+AJ54)</f>
        <v>0</v>
      </c>
      <c r="AU54" s="117">
        <f>IF(B54&lt;&gt;0,((Ripartizione!B54*AO54)+(Ripartizione!B54*AP54)), AO54+AP54)</f>
        <v>0</v>
      </c>
      <c r="AV54" s="117">
        <f t="shared" si="20"/>
        <v>0</v>
      </c>
      <c r="AW54" s="117">
        <f t="shared" si="21"/>
        <v>0</v>
      </c>
      <c r="AX54" s="117">
        <f>IF($C$17="SI",((C54*'MOTORE 2024'!$B$35) + (D54*'Motore 2021'!$B$35)),0)</f>
        <v>0</v>
      </c>
      <c r="AY54" s="118">
        <f>IF($C$17="SI",((C54*'MOTORE 2024'!$B$35)+(C54*'MOTORE 2024'!$B$35)*10% + (D54*'MOTORE 2024'!$B$35)+(D54*'MOTORE 2024'!$B$35)*10%),0)</f>
        <v>0</v>
      </c>
      <c r="AZ54" s="119">
        <f>IF($C$17="SI",(((C54*'MOTORE 2024'!$B$38))+((D54*'Motore 2021'!$B$38))),0)</f>
        <v>0</v>
      </c>
      <c r="BA54" s="118">
        <f>IF($C$17="SI",(((C54*'MOTORE 2024'!$B$38)+((C54*'MOTORE 2024'!$B$38)*10%))+((D54*'MOTORE 2024'!$B$38)+((D54*'MOTORE 2024'!$B$38)*10%))),0)</f>
        <v>0</v>
      </c>
      <c r="BB54" s="118">
        <f t="shared" si="22"/>
        <v>0</v>
      </c>
      <c r="BC54" s="120">
        <f t="shared" si="23"/>
        <v>0</v>
      </c>
      <c r="BD54" s="120">
        <f>IF($C$17="SI",(C54*3*('MOTORE 2024'!$B$41+'MOTORE 2024'!$B$42+'MOTORE 2024'!$B$43+'MOTORE 2024'!$B$44)),(C54*1*('MOTORE 2024'!$B$41+'MOTORE 2024'!$B$42+'MOTORE 2024'!$B$43+'MOTORE 2024'!$B$44)))</f>
        <v>0</v>
      </c>
      <c r="BE54" s="121">
        <f>IF($C$17="SI",(D54*3*('Motore 2021'!$B$41+'Motore 2021'!$B$42+'Motore 2021'!$D$43+'Motore 2021'!$B$44)),(D54*1*('Motore 2021'!$B$41+'Motore 2021'!$B$42+'Motore 2021'!$D$43+'Motore 2021'!$B$44)))</f>
        <v>0</v>
      </c>
      <c r="BF54" s="120">
        <f>IF($C$17="SI",(C54*3*('MOTORE 2024'!$B$41+'MOTORE 2024'!$B$42+'MOTORE 2024'!$B$43+'MOTORE 2024'!$B$44))+((C54*3*('MOTORE 2024'!$B$41+'MOTORE 2024'!$B$42+'MOTORE 2024'!$B$43+'MOTORE 2024'!$B$44))*10%),(C54*1*('MOTORE 2024'!$B$41+'MOTORE 2024'!$B$42+'MOTORE 2024'!$B$43+'MOTORE 2024'!$B$44))+((C54*1*('MOTORE 2024'!$B$41+'MOTORE 2024'!$B$42+'MOTORE 2024'!$B$43+'MOTORE 2024'!$B$44))*10%))</f>
        <v>0</v>
      </c>
      <c r="BG54" s="120">
        <f>IF($C$17="SI",(D54*3*('Motore 2021'!$B$41+'Motore 2021'!$B$42+'Motore 2021'!$D$43+'Motore 2021'!$B$44))+((D54*3*('Motore 2021'!$B$41+'Motore 2021'!$B$42+'Motore 2021'!$D$43+'Motore 2021'!$B$44))*10%),(D54*1*('Motore 2021'!$B$41+'Motore 2021'!$B$42+'Motore 2021'!$D$43+'Motore 2021'!$B$44))+((D54*1*('Motore 2021'!$B$41+'Motore 2021'!$B$42+'Motore 2021'!$D$43+'Motore 2021'!$B$44))*10%))</f>
        <v>0</v>
      </c>
      <c r="BH54" s="120">
        <f t="shared" si="24"/>
        <v>0</v>
      </c>
      <c r="BI54" s="120">
        <f t="shared" si="25"/>
        <v>0</v>
      </c>
      <c r="BJ54" s="120">
        <f>IF(H54&lt;&gt;0,IF($C$17="SI",((('MOTORE 2024'!$B$47+'MOTORE 2024'!$B$50+'MOTORE 2024'!$B$53)/365)*$F$14)+(((('MOTORE 2024'!$B$47+'MOTORE 2024'!$B$50+'Motore 2021'!$B$53)/365)*$F$14)*10%),(('MOTORE 2024'!$B$53/365)*$F$14)+(('MOTORE 2024'!$B$53/365)*$F$14)*10%),0)</f>
        <v>0</v>
      </c>
      <c r="BK54" s="120">
        <f>IF(H54&lt;&gt;0,IF($C$17="SI",((('Motore 2021'!$B$47+'Motore 2021'!$B$50+'Motore 2021'!$B$53)/365)*$F$13)+(((('Motore 2021'!$B$47+'Motore 2021'!$B$50+'Motore 2021'!$B$53)/365)*$F$13)*10%),(('Motore 2021'!$B$53/365)*$F$13)+(('Motore 2021'!$B$53/365)*$F$13)*10%),0)</f>
        <v>0</v>
      </c>
      <c r="BL54" s="120">
        <f>IF(H54&lt;&gt;0,IF($C$17="SI",((('MOTORE 2024'!$B$47+'MOTORE 2024'!$B$50+'MOTORE 2024'!$B$53)/365)*$F$14),(('MOTORE 2024'!$B$53/365)*$F$14)),0)</f>
        <v>0</v>
      </c>
      <c r="BM54" s="120">
        <f>IF(H54&lt;&gt;0,IF($C$17="SI",((('Motore 2021'!$B$47+'Motore 2021'!$B$50+'Motore 2021'!$B$53)/365)*$F$13),(('Motore 2021'!$B$53/365)*$F$13)),0)</f>
        <v>0</v>
      </c>
      <c r="BN54" s="120">
        <f t="shared" si="26"/>
        <v>0</v>
      </c>
      <c r="BO54" s="122">
        <f t="shared" si="27"/>
        <v>0</v>
      </c>
      <c r="BP54" s="42"/>
    </row>
    <row r="55" spans="1:68" x14ac:dyDescent="0.3">
      <c r="A55" s="65" t="s">
        <v>27</v>
      </c>
      <c r="B55" s="51">
        <v>0</v>
      </c>
      <c r="C55" s="51">
        <v>0</v>
      </c>
      <c r="D55" s="51">
        <v>0</v>
      </c>
      <c r="E55" s="51">
        <f t="shared" si="12"/>
        <v>0</v>
      </c>
      <c r="F55" s="55" t="s">
        <v>8</v>
      </c>
      <c r="G55" s="62">
        <f t="shared" si="13"/>
        <v>0</v>
      </c>
      <c r="H55" s="62">
        <f t="shared" si="14"/>
        <v>0</v>
      </c>
      <c r="I55" s="63">
        <f t="shared" si="15"/>
        <v>0</v>
      </c>
      <c r="J55" s="63">
        <f t="shared" si="16"/>
        <v>0</v>
      </c>
      <c r="K55" s="64">
        <f t="shared" si="0"/>
        <v>0</v>
      </c>
      <c r="L55" s="64">
        <f t="shared" si="1"/>
        <v>0</v>
      </c>
      <c r="M55" s="106">
        <f>IF(K55&lt;'MOTORE 2024'!$H$28,Ripartizione!K55,'MOTORE 2024'!$H$28)</f>
        <v>0</v>
      </c>
      <c r="N55" s="106">
        <f>IF(L55&lt;'Motore 2021'!$H$28,Ripartizione!L55,'Motore 2021'!$H$28)</f>
        <v>0</v>
      </c>
      <c r="O55" s="106">
        <f t="shared" si="2"/>
        <v>0</v>
      </c>
      <c r="P55" s="106">
        <f t="shared" si="3"/>
        <v>0</v>
      </c>
      <c r="Q55" s="106">
        <f>ROUND(O55*'MOTORE 2024'!$E$28,2)</f>
        <v>0</v>
      </c>
      <c r="R55" s="106">
        <f>ROUND(P55*'Motore 2021'!$E$28,2)</f>
        <v>0</v>
      </c>
      <c r="S55" s="106">
        <f>IF((K55-M55)&lt;'MOTORE 2024'!$H$29,(K55-M55),'MOTORE 2024'!$H$29)</f>
        <v>0</v>
      </c>
      <c r="T55" s="106">
        <f>IF((L55-N55)&lt;'Motore 2021'!$H$29,(L55-N55),'Motore 2021'!$H$29)</f>
        <v>0</v>
      </c>
      <c r="U55" s="106">
        <f t="shared" si="4"/>
        <v>0</v>
      </c>
      <c r="V55" s="106">
        <f t="shared" si="5"/>
        <v>0</v>
      </c>
      <c r="W55" s="106">
        <f>ROUND(U55*'MOTORE 2024'!$E$29,2)</f>
        <v>0</v>
      </c>
      <c r="X55" s="106">
        <f>ROUND(V55*'Motore 2021'!$E$29,2)</f>
        <v>0</v>
      </c>
      <c r="Y55" s="106">
        <f>IF(K55-M55-S55&lt;'MOTORE 2024'!$H$30,(Ripartizione!K55-Ripartizione!M55-Ripartizione!S55),'MOTORE 2024'!$H$30)</f>
        <v>0</v>
      </c>
      <c r="Z55" s="106">
        <f>IF(L55-N55-T55&lt;'Motore 2021'!$H$30,(Ripartizione!L55-Ripartizione!N55-Ripartizione!T55),'Motore 2021'!$H$30)</f>
        <v>0</v>
      </c>
      <c r="AA55" s="106">
        <f t="shared" si="6"/>
        <v>0</v>
      </c>
      <c r="AB55" s="106">
        <f t="shared" si="7"/>
        <v>0</v>
      </c>
      <c r="AC55" s="106">
        <f>ROUND(AA55*'MOTORE 2024'!$E$30,2)</f>
        <v>0</v>
      </c>
      <c r="AD55" s="106">
        <f>ROUND(AB55*'Motore 2021'!$E$30,2)</f>
        <v>0</v>
      </c>
      <c r="AE55" s="106">
        <f>IF((K55-M55-S55-Y55)&lt;'MOTORE 2024'!$H$31, (K55-M55-S55-Y55),'MOTORE 2024'!$H$31)</f>
        <v>0</v>
      </c>
      <c r="AF55" s="106">
        <f>IF((L55-N55-T55-Z55)&lt;'Motore 2021'!$H$31, (L55-N55-T55-Z55),'Motore 2021'!$H$31)</f>
        <v>0</v>
      </c>
      <c r="AG55" s="106">
        <f t="shared" si="8"/>
        <v>0</v>
      </c>
      <c r="AH55" s="106">
        <f t="shared" si="9"/>
        <v>0</v>
      </c>
      <c r="AI55" s="106">
        <f>ROUND(AG55*'MOTORE 2024'!$E$31,2)</f>
        <v>0</v>
      </c>
      <c r="AJ55" s="106">
        <f>ROUND(AH55*'Motore 2021'!$E$31,2)</f>
        <v>0</v>
      </c>
      <c r="AK55" s="106">
        <f t="shared" si="17"/>
        <v>0</v>
      </c>
      <c r="AL55" s="106">
        <f t="shared" si="18"/>
        <v>0</v>
      </c>
      <c r="AM55" s="106">
        <f t="shared" si="10"/>
        <v>0</v>
      </c>
      <c r="AN55" s="106">
        <f t="shared" si="11"/>
        <v>0</v>
      </c>
      <c r="AO55" s="106">
        <f>ROUND(AM55*'MOTORE 2024'!$E$32,2)</f>
        <v>0</v>
      </c>
      <c r="AP55" s="106">
        <f>ROUND(AN55*'Motore 2021'!$E$32,2)</f>
        <v>0</v>
      </c>
      <c r="AQ55" s="117">
        <f>IF(B55&lt;&gt;0,((Q55+R55)*Ripartizione!B55),Q55+R55)</f>
        <v>0</v>
      </c>
      <c r="AR55" s="117">
        <f>IF(B55&lt;&gt;0,((Ripartizione!B55*W55)+(Ripartizione!B55*X55)), W55+X55)</f>
        <v>0</v>
      </c>
      <c r="AS55" s="117">
        <f t="shared" si="19"/>
        <v>0</v>
      </c>
      <c r="AT55" s="117">
        <f>IF(B55&lt;&gt;0,((Ripartizione!B55*AI55)+(Ripartizione!B55*AJ55)), AI55+AJ55)</f>
        <v>0</v>
      </c>
      <c r="AU55" s="117">
        <f>IF(B55&lt;&gt;0,((Ripartizione!B55*AO55)+(Ripartizione!B55*AP55)), AO55+AP55)</f>
        <v>0</v>
      </c>
      <c r="AV55" s="117">
        <f t="shared" si="20"/>
        <v>0</v>
      </c>
      <c r="AW55" s="117">
        <f t="shared" si="21"/>
        <v>0</v>
      </c>
      <c r="AX55" s="117">
        <f>IF($C$17="SI",((C55*'MOTORE 2024'!$B$35) + (D55*'Motore 2021'!$B$35)),0)</f>
        <v>0</v>
      </c>
      <c r="AY55" s="118">
        <f>IF($C$17="SI",((C55*'MOTORE 2024'!$B$35)+(C55*'MOTORE 2024'!$B$35)*10% + (D55*'MOTORE 2024'!$B$35)+(D55*'MOTORE 2024'!$B$35)*10%),0)</f>
        <v>0</v>
      </c>
      <c r="AZ55" s="119">
        <f>IF($C$17="SI",(((C55*'MOTORE 2024'!$B$38))+((D55*'Motore 2021'!$B$38))),0)</f>
        <v>0</v>
      </c>
      <c r="BA55" s="118">
        <f>IF($C$17="SI",(((C55*'MOTORE 2024'!$B$38)+((C55*'MOTORE 2024'!$B$38)*10%))+((D55*'MOTORE 2024'!$B$38)+((D55*'MOTORE 2024'!$B$38)*10%))),0)</f>
        <v>0</v>
      </c>
      <c r="BB55" s="118">
        <f t="shared" si="22"/>
        <v>0</v>
      </c>
      <c r="BC55" s="120">
        <f t="shared" si="23"/>
        <v>0</v>
      </c>
      <c r="BD55" s="120">
        <f>IF($C$17="SI",(C55*3*('MOTORE 2024'!$B$41+'MOTORE 2024'!$B$42+'MOTORE 2024'!$B$43+'MOTORE 2024'!$B$44)),(C55*1*('MOTORE 2024'!$B$41+'MOTORE 2024'!$B$42+'MOTORE 2024'!$B$43+'MOTORE 2024'!$B$44)))</f>
        <v>0</v>
      </c>
      <c r="BE55" s="121">
        <f>IF($C$17="SI",(D55*3*('Motore 2021'!$B$41+'Motore 2021'!$B$42+'Motore 2021'!$D$43+'Motore 2021'!$B$44)),(D55*1*('Motore 2021'!$B$41+'Motore 2021'!$B$42+'Motore 2021'!$D$43+'Motore 2021'!$B$44)))</f>
        <v>0</v>
      </c>
      <c r="BF55" s="120">
        <f>IF($C$17="SI",(C55*3*('MOTORE 2024'!$B$41+'MOTORE 2024'!$B$42+'MOTORE 2024'!$B$43+'MOTORE 2024'!$B$44))+((C55*3*('MOTORE 2024'!$B$41+'MOTORE 2024'!$B$42+'MOTORE 2024'!$B$43+'MOTORE 2024'!$B$44))*10%),(C55*1*('MOTORE 2024'!$B$41+'MOTORE 2024'!$B$42+'MOTORE 2024'!$B$43+'MOTORE 2024'!$B$44))+((C55*1*('MOTORE 2024'!$B$41+'MOTORE 2024'!$B$42+'MOTORE 2024'!$B$43+'MOTORE 2024'!$B$44))*10%))</f>
        <v>0</v>
      </c>
      <c r="BG55" s="120">
        <f>IF($C$17="SI",(D55*3*('Motore 2021'!$B$41+'Motore 2021'!$B$42+'Motore 2021'!$D$43+'Motore 2021'!$B$44))+((D55*3*('Motore 2021'!$B$41+'Motore 2021'!$B$42+'Motore 2021'!$D$43+'Motore 2021'!$B$44))*10%),(D55*1*('Motore 2021'!$B$41+'Motore 2021'!$B$42+'Motore 2021'!$D$43+'Motore 2021'!$B$44))+((D55*1*('Motore 2021'!$B$41+'Motore 2021'!$B$42+'Motore 2021'!$D$43+'Motore 2021'!$B$44))*10%))</f>
        <v>0</v>
      </c>
      <c r="BH55" s="120">
        <f t="shared" si="24"/>
        <v>0</v>
      </c>
      <c r="BI55" s="120">
        <f t="shared" si="25"/>
        <v>0</v>
      </c>
      <c r="BJ55" s="120">
        <f>IF(H55&lt;&gt;0,IF($C$17="SI",((('MOTORE 2024'!$B$47+'MOTORE 2024'!$B$50+'MOTORE 2024'!$B$53)/365)*$F$14)+(((('MOTORE 2024'!$B$47+'MOTORE 2024'!$B$50+'Motore 2021'!$B$53)/365)*$F$14)*10%),(('MOTORE 2024'!$B$53/365)*$F$14)+(('MOTORE 2024'!$B$53/365)*$F$14)*10%),0)</f>
        <v>0</v>
      </c>
      <c r="BK55" s="120">
        <f>IF(H55&lt;&gt;0,IF($C$17="SI",((('Motore 2021'!$B$47+'Motore 2021'!$B$50+'Motore 2021'!$B$53)/365)*$F$13)+(((('Motore 2021'!$B$47+'Motore 2021'!$B$50+'Motore 2021'!$B$53)/365)*$F$13)*10%),(('Motore 2021'!$B$53/365)*$F$13)+(('Motore 2021'!$B$53/365)*$F$13)*10%),0)</f>
        <v>0</v>
      </c>
      <c r="BL55" s="120">
        <f>IF(H55&lt;&gt;0,IF($C$17="SI",((('MOTORE 2024'!$B$47+'MOTORE 2024'!$B$50+'MOTORE 2024'!$B$53)/365)*$F$14),(('MOTORE 2024'!$B$53/365)*$F$14)),0)</f>
        <v>0</v>
      </c>
      <c r="BM55" s="120">
        <f>IF(H55&lt;&gt;0,IF($C$17="SI",((('Motore 2021'!$B$47+'Motore 2021'!$B$50+'Motore 2021'!$B$53)/365)*$F$13),(('Motore 2021'!$B$53/365)*$F$13)),0)</f>
        <v>0</v>
      </c>
      <c r="BN55" s="120">
        <f t="shared" si="26"/>
        <v>0</v>
      </c>
      <c r="BO55" s="122">
        <f t="shared" si="27"/>
        <v>0</v>
      </c>
      <c r="BP55" s="42"/>
    </row>
    <row r="56" spans="1:68" x14ac:dyDescent="0.3">
      <c r="A56" s="65" t="s">
        <v>28</v>
      </c>
      <c r="B56" s="51">
        <v>0</v>
      </c>
      <c r="C56" s="51">
        <v>0</v>
      </c>
      <c r="D56" s="51">
        <v>0</v>
      </c>
      <c r="E56" s="51">
        <f t="shared" si="12"/>
        <v>0</v>
      </c>
      <c r="F56" s="55" t="s">
        <v>8</v>
      </c>
      <c r="G56" s="62">
        <f t="shared" si="13"/>
        <v>0</v>
      </c>
      <c r="H56" s="62">
        <f t="shared" si="14"/>
        <v>0</v>
      </c>
      <c r="I56" s="63">
        <f t="shared" si="15"/>
        <v>0</v>
      </c>
      <c r="J56" s="63">
        <f t="shared" si="16"/>
        <v>0</v>
      </c>
      <c r="K56" s="64">
        <f t="shared" si="0"/>
        <v>0</v>
      </c>
      <c r="L56" s="64">
        <f t="shared" si="1"/>
        <v>0</v>
      </c>
      <c r="M56" s="106">
        <f>IF(K56&lt;'MOTORE 2024'!$H$28,Ripartizione!K56,'MOTORE 2024'!$H$28)</f>
        <v>0</v>
      </c>
      <c r="N56" s="106">
        <f>IF(L56&lt;'Motore 2021'!$H$28,Ripartizione!L56,'Motore 2021'!$H$28)</f>
        <v>0</v>
      </c>
      <c r="O56" s="106">
        <f t="shared" si="2"/>
        <v>0</v>
      </c>
      <c r="P56" s="106">
        <f t="shared" si="3"/>
        <v>0</v>
      </c>
      <c r="Q56" s="106">
        <f>ROUND(O56*'MOTORE 2024'!$E$28,2)</f>
        <v>0</v>
      </c>
      <c r="R56" s="106">
        <f>ROUND(P56*'Motore 2021'!$E$28,2)</f>
        <v>0</v>
      </c>
      <c r="S56" s="106">
        <f>IF((K56-M56)&lt;'MOTORE 2024'!$H$29,(K56-M56),'MOTORE 2024'!$H$29)</f>
        <v>0</v>
      </c>
      <c r="T56" s="106">
        <f>IF((L56-N56)&lt;'Motore 2021'!$H$29,(L56-N56),'Motore 2021'!$H$29)</f>
        <v>0</v>
      </c>
      <c r="U56" s="106">
        <f t="shared" si="4"/>
        <v>0</v>
      </c>
      <c r="V56" s="106">
        <f t="shared" si="5"/>
        <v>0</v>
      </c>
      <c r="W56" s="106">
        <f>ROUND(U56*'MOTORE 2024'!$E$29,2)</f>
        <v>0</v>
      </c>
      <c r="X56" s="106">
        <f>ROUND(V56*'Motore 2021'!$E$29,2)</f>
        <v>0</v>
      </c>
      <c r="Y56" s="106">
        <f>IF(K56-M56-S56&lt;'MOTORE 2024'!$H$30,(Ripartizione!K56-Ripartizione!M56-Ripartizione!S56),'MOTORE 2024'!$H$30)</f>
        <v>0</v>
      </c>
      <c r="Z56" s="106">
        <f>IF(L56-N56-T56&lt;'Motore 2021'!$H$30,(Ripartizione!L56-Ripartizione!N56-Ripartizione!T56),'Motore 2021'!$H$30)</f>
        <v>0</v>
      </c>
      <c r="AA56" s="106">
        <f t="shared" si="6"/>
        <v>0</v>
      </c>
      <c r="AB56" s="106">
        <f t="shared" si="7"/>
        <v>0</v>
      </c>
      <c r="AC56" s="106">
        <f>ROUND(AA56*'MOTORE 2024'!$E$30,2)</f>
        <v>0</v>
      </c>
      <c r="AD56" s="106">
        <f>ROUND(AB56*'Motore 2021'!$E$30,2)</f>
        <v>0</v>
      </c>
      <c r="AE56" s="106">
        <f>IF((K56-M56-S56-Y56)&lt;'MOTORE 2024'!$H$31, (K56-M56-S56-Y56),'MOTORE 2024'!$H$31)</f>
        <v>0</v>
      </c>
      <c r="AF56" s="106">
        <f>IF((L56-N56-T56-Z56)&lt;'Motore 2021'!$H$31, (L56-N56-T56-Z56),'Motore 2021'!$H$31)</f>
        <v>0</v>
      </c>
      <c r="AG56" s="106">
        <f t="shared" si="8"/>
        <v>0</v>
      </c>
      <c r="AH56" s="106">
        <f t="shared" si="9"/>
        <v>0</v>
      </c>
      <c r="AI56" s="106">
        <f>ROUND(AG56*'MOTORE 2024'!$E$31,2)</f>
        <v>0</v>
      </c>
      <c r="AJ56" s="106">
        <f>ROUND(AH56*'Motore 2021'!$E$31,2)</f>
        <v>0</v>
      </c>
      <c r="AK56" s="106">
        <f t="shared" si="17"/>
        <v>0</v>
      </c>
      <c r="AL56" s="106">
        <f t="shared" si="18"/>
        <v>0</v>
      </c>
      <c r="AM56" s="106">
        <f t="shared" si="10"/>
        <v>0</v>
      </c>
      <c r="AN56" s="106">
        <f t="shared" si="11"/>
        <v>0</v>
      </c>
      <c r="AO56" s="106">
        <f>ROUND(AM56*'MOTORE 2024'!$E$32,2)</f>
        <v>0</v>
      </c>
      <c r="AP56" s="106">
        <f>ROUND(AN56*'Motore 2021'!$E$32,2)</f>
        <v>0</v>
      </c>
      <c r="AQ56" s="117">
        <f>IF(B56&lt;&gt;0,((Q56+R56)*Ripartizione!B56),Q56+R56)</f>
        <v>0</v>
      </c>
      <c r="AR56" s="117">
        <f>IF(B56&lt;&gt;0,((Ripartizione!B56*W56)+(Ripartizione!B56*X56)), W56+X56)</f>
        <v>0</v>
      </c>
      <c r="AS56" s="117">
        <f t="shared" si="19"/>
        <v>0</v>
      </c>
      <c r="AT56" s="117">
        <f>IF(B56&lt;&gt;0,((Ripartizione!B56*AI56)+(Ripartizione!B56*AJ56)), AI56+AJ56)</f>
        <v>0</v>
      </c>
      <c r="AU56" s="117">
        <f>IF(B56&lt;&gt;0,((Ripartizione!B56*AO56)+(Ripartizione!B56*AP56)), AO56+AP56)</f>
        <v>0</v>
      </c>
      <c r="AV56" s="117">
        <f t="shared" si="20"/>
        <v>0</v>
      </c>
      <c r="AW56" s="117">
        <f t="shared" si="21"/>
        <v>0</v>
      </c>
      <c r="AX56" s="117">
        <f>IF($C$17="SI",((C56*'MOTORE 2024'!$B$35) + (D56*'Motore 2021'!$B$35)),0)</f>
        <v>0</v>
      </c>
      <c r="AY56" s="118">
        <f>IF($C$17="SI",((C56*'MOTORE 2024'!$B$35)+(C56*'MOTORE 2024'!$B$35)*10% + (D56*'MOTORE 2024'!$B$35)+(D56*'MOTORE 2024'!$B$35)*10%),0)</f>
        <v>0</v>
      </c>
      <c r="AZ56" s="119">
        <f>IF($C$17="SI",(((C56*'MOTORE 2024'!$B$38))+((D56*'Motore 2021'!$B$38))),0)</f>
        <v>0</v>
      </c>
      <c r="BA56" s="118">
        <f>IF($C$17="SI",(((C56*'MOTORE 2024'!$B$38)+((C56*'MOTORE 2024'!$B$38)*10%))+((D56*'MOTORE 2024'!$B$38)+((D56*'MOTORE 2024'!$B$38)*10%))),0)</f>
        <v>0</v>
      </c>
      <c r="BB56" s="118">
        <f t="shared" si="22"/>
        <v>0</v>
      </c>
      <c r="BC56" s="120">
        <f t="shared" si="23"/>
        <v>0</v>
      </c>
      <c r="BD56" s="120">
        <f>IF($C$17="SI",(C56*3*('MOTORE 2024'!$B$41+'MOTORE 2024'!$B$42+'MOTORE 2024'!$B$43+'MOTORE 2024'!$B$44)),(C56*1*('MOTORE 2024'!$B$41+'MOTORE 2024'!$B$42+'MOTORE 2024'!$B$43+'MOTORE 2024'!$B$44)))</f>
        <v>0</v>
      </c>
      <c r="BE56" s="121">
        <f>IF($C$17="SI",(D56*3*('Motore 2021'!$B$41+'Motore 2021'!$B$42+'Motore 2021'!$D$43+'Motore 2021'!$B$44)),(D56*1*('Motore 2021'!$B$41+'Motore 2021'!$B$42+'Motore 2021'!$D$43+'Motore 2021'!$B$44)))</f>
        <v>0</v>
      </c>
      <c r="BF56" s="120">
        <f>IF($C$17="SI",(C56*3*('MOTORE 2024'!$B$41+'MOTORE 2024'!$B$42+'MOTORE 2024'!$B$43+'MOTORE 2024'!$B$44))+((C56*3*('MOTORE 2024'!$B$41+'MOTORE 2024'!$B$42+'MOTORE 2024'!$B$43+'MOTORE 2024'!$B$44))*10%),(C56*1*('MOTORE 2024'!$B$41+'MOTORE 2024'!$B$42+'MOTORE 2024'!$B$43+'MOTORE 2024'!$B$44))+((C56*1*('MOTORE 2024'!$B$41+'MOTORE 2024'!$B$42+'MOTORE 2024'!$B$43+'MOTORE 2024'!$B$44))*10%))</f>
        <v>0</v>
      </c>
      <c r="BG56" s="120">
        <f>IF($C$17="SI",(D56*3*('Motore 2021'!$B$41+'Motore 2021'!$B$42+'Motore 2021'!$D$43+'Motore 2021'!$B$44))+((D56*3*('Motore 2021'!$B$41+'Motore 2021'!$B$42+'Motore 2021'!$D$43+'Motore 2021'!$B$44))*10%),(D56*1*('Motore 2021'!$B$41+'Motore 2021'!$B$42+'Motore 2021'!$D$43+'Motore 2021'!$B$44))+((D56*1*('Motore 2021'!$B$41+'Motore 2021'!$B$42+'Motore 2021'!$D$43+'Motore 2021'!$B$44))*10%))</f>
        <v>0</v>
      </c>
      <c r="BH56" s="120">
        <f t="shared" si="24"/>
        <v>0</v>
      </c>
      <c r="BI56" s="120">
        <f t="shared" si="25"/>
        <v>0</v>
      </c>
      <c r="BJ56" s="120">
        <f>IF(H56&lt;&gt;0,IF($C$17="SI",((('MOTORE 2024'!$B$47+'MOTORE 2024'!$B$50+'MOTORE 2024'!$B$53)/365)*$F$14)+(((('MOTORE 2024'!$B$47+'MOTORE 2024'!$B$50+'Motore 2021'!$B$53)/365)*$F$14)*10%),(('MOTORE 2024'!$B$53/365)*$F$14)+(('MOTORE 2024'!$B$53/365)*$F$14)*10%),0)</f>
        <v>0</v>
      </c>
      <c r="BK56" s="120">
        <f>IF(H56&lt;&gt;0,IF($C$17="SI",((('Motore 2021'!$B$47+'Motore 2021'!$B$50+'Motore 2021'!$B$53)/365)*$F$13)+(((('Motore 2021'!$B$47+'Motore 2021'!$B$50+'Motore 2021'!$B$53)/365)*$F$13)*10%),(('Motore 2021'!$B$53/365)*$F$13)+(('Motore 2021'!$B$53/365)*$F$13)*10%),0)</f>
        <v>0</v>
      </c>
      <c r="BL56" s="120">
        <f>IF(H56&lt;&gt;0,IF($C$17="SI",((('MOTORE 2024'!$B$47+'MOTORE 2024'!$B$50+'MOTORE 2024'!$B$53)/365)*$F$14),(('MOTORE 2024'!$B$53/365)*$F$14)),0)</f>
        <v>0</v>
      </c>
      <c r="BM56" s="120">
        <f>IF(H56&lt;&gt;0,IF($C$17="SI",((('Motore 2021'!$B$47+'Motore 2021'!$B$50+'Motore 2021'!$B$53)/365)*$F$13),(('Motore 2021'!$B$53/365)*$F$13)),0)</f>
        <v>0</v>
      </c>
      <c r="BN56" s="120">
        <f t="shared" si="26"/>
        <v>0</v>
      </c>
      <c r="BO56" s="122">
        <f t="shared" si="27"/>
        <v>0</v>
      </c>
      <c r="BP56" s="42"/>
    </row>
    <row r="57" spans="1:68" x14ac:dyDescent="0.3">
      <c r="A57" s="65" t="s">
        <v>29</v>
      </c>
      <c r="B57" s="51">
        <v>0</v>
      </c>
      <c r="C57" s="51">
        <v>0</v>
      </c>
      <c r="D57" s="51">
        <v>0</v>
      </c>
      <c r="E57" s="51">
        <f t="shared" si="12"/>
        <v>0</v>
      </c>
      <c r="F57" s="55" t="s">
        <v>8</v>
      </c>
      <c r="G57" s="62">
        <f t="shared" si="13"/>
        <v>0</v>
      </c>
      <c r="H57" s="62">
        <f t="shared" si="14"/>
        <v>0</v>
      </c>
      <c r="I57" s="63">
        <f t="shared" si="15"/>
        <v>0</v>
      </c>
      <c r="J57" s="63">
        <f t="shared" si="16"/>
        <v>0</v>
      </c>
      <c r="K57" s="64">
        <f t="shared" si="0"/>
        <v>0</v>
      </c>
      <c r="L57" s="64">
        <f t="shared" si="1"/>
        <v>0</v>
      </c>
      <c r="M57" s="106">
        <f>IF(K57&lt;'MOTORE 2024'!$H$28,Ripartizione!K57,'MOTORE 2024'!$H$28)</f>
        <v>0</v>
      </c>
      <c r="N57" s="106">
        <f>IF(L57&lt;'Motore 2021'!$H$28,Ripartizione!L57,'Motore 2021'!$H$28)</f>
        <v>0</v>
      </c>
      <c r="O57" s="106">
        <f t="shared" si="2"/>
        <v>0</v>
      </c>
      <c r="P57" s="106">
        <f t="shared" si="3"/>
        <v>0</v>
      </c>
      <c r="Q57" s="106">
        <f>ROUND(O57*'MOTORE 2024'!$E$28,2)</f>
        <v>0</v>
      </c>
      <c r="R57" s="106">
        <f>ROUND(P57*'Motore 2021'!$E$28,2)</f>
        <v>0</v>
      </c>
      <c r="S57" s="106">
        <f>IF((K57-M57)&lt;'MOTORE 2024'!$H$29,(K57-M57),'MOTORE 2024'!$H$29)</f>
        <v>0</v>
      </c>
      <c r="T57" s="106">
        <f>IF((L57-N57)&lt;'Motore 2021'!$H$29,(L57-N57),'Motore 2021'!$H$29)</f>
        <v>0</v>
      </c>
      <c r="U57" s="106">
        <f t="shared" si="4"/>
        <v>0</v>
      </c>
      <c r="V57" s="106">
        <f t="shared" si="5"/>
        <v>0</v>
      </c>
      <c r="W57" s="106">
        <f>ROUND(U57*'MOTORE 2024'!$E$29,2)</f>
        <v>0</v>
      </c>
      <c r="X57" s="106">
        <f>ROUND(V57*'Motore 2021'!$E$29,2)</f>
        <v>0</v>
      </c>
      <c r="Y57" s="106">
        <f>IF(K57-M57-S57&lt;'MOTORE 2024'!$H$30,(Ripartizione!K57-Ripartizione!M57-Ripartizione!S57),'MOTORE 2024'!$H$30)</f>
        <v>0</v>
      </c>
      <c r="Z57" s="106">
        <f>IF(L57-N57-T57&lt;'Motore 2021'!$H$30,(Ripartizione!L57-Ripartizione!N57-Ripartizione!T57),'Motore 2021'!$H$30)</f>
        <v>0</v>
      </c>
      <c r="AA57" s="106">
        <f t="shared" si="6"/>
        <v>0</v>
      </c>
      <c r="AB57" s="106">
        <f t="shared" si="7"/>
        <v>0</v>
      </c>
      <c r="AC57" s="106">
        <f>ROUND(AA57*'MOTORE 2024'!$E$30,2)</f>
        <v>0</v>
      </c>
      <c r="AD57" s="106">
        <f>ROUND(AB57*'Motore 2021'!$E$30,2)</f>
        <v>0</v>
      </c>
      <c r="AE57" s="106">
        <f>IF((K57-M57-S57-Y57)&lt;'MOTORE 2024'!$H$31, (K57-M57-S57-Y57),'MOTORE 2024'!$H$31)</f>
        <v>0</v>
      </c>
      <c r="AF57" s="106">
        <f>IF((L57-N57-T57-Z57)&lt;'Motore 2021'!$H$31, (L57-N57-T57-Z57),'Motore 2021'!$H$31)</f>
        <v>0</v>
      </c>
      <c r="AG57" s="106">
        <f t="shared" si="8"/>
        <v>0</v>
      </c>
      <c r="AH57" s="106">
        <f t="shared" si="9"/>
        <v>0</v>
      </c>
      <c r="AI57" s="106">
        <f>ROUND(AG57*'MOTORE 2024'!$E$31,2)</f>
        <v>0</v>
      </c>
      <c r="AJ57" s="106">
        <f>ROUND(AH57*'Motore 2021'!$E$31,2)</f>
        <v>0</v>
      </c>
      <c r="AK57" s="106">
        <f t="shared" si="17"/>
        <v>0</v>
      </c>
      <c r="AL57" s="106">
        <f t="shared" si="18"/>
        <v>0</v>
      </c>
      <c r="AM57" s="106">
        <f t="shared" si="10"/>
        <v>0</v>
      </c>
      <c r="AN57" s="106">
        <f t="shared" si="11"/>
        <v>0</v>
      </c>
      <c r="AO57" s="106">
        <f>ROUND(AM57*'MOTORE 2024'!$E$32,2)</f>
        <v>0</v>
      </c>
      <c r="AP57" s="106">
        <f>ROUND(AN57*'Motore 2021'!$E$32,2)</f>
        <v>0</v>
      </c>
      <c r="AQ57" s="117">
        <f>IF(B57&lt;&gt;0,((Q57+R57)*Ripartizione!B57),Q57+R57)</f>
        <v>0</v>
      </c>
      <c r="AR57" s="117">
        <f>IF(B57&lt;&gt;0,((Ripartizione!B57*W57)+(Ripartizione!B57*X57)), W57+X57)</f>
        <v>0</v>
      </c>
      <c r="AS57" s="117">
        <f t="shared" si="19"/>
        <v>0</v>
      </c>
      <c r="AT57" s="117">
        <f>IF(B57&lt;&gt;0,((Ripartizione!B57*AI57)+(Ripartizione!B57*AJ57)), AI57+AJ57)</f>
        <v>0</v>
      </c>
      <c r="AU57" s="117">
        <f>IF(B57&lt;&gt;0,((Ripartizione!B57*AO57)+(Ripartizione!B57*AP57)), AO57+AP57)</f>
        <v>0</v>
      </c>
      <c r="AV57" s="117">
        <f t="shared" si="20"/>
        <v>0</v>
      </c>
      <c r="AW57" s="117">
        <f t="shared" si="21"/>
        <v>0</v>
      </c>
      <c r="AX57" s="117">
        <f>IF($C$17="SI",((C57*'MOTORE 2024'!$B$35) + (D57*'Motore 2021'!$B$35)),0)</f>
        <v>0</v>
      </c>
      <c r="AY57" s="118">
        <f>IF($C$17="SI",((C57*'MOTORE 2024'!$B$35)+(C57*'MOTORE 2024'!$B$35)*10% + (D57*'MOTORE 2024'!$B$35)+(D57*'MOTORE 2024'!$B$35)*10%),0)</f>
        <v>0</v>
      </c>
      <c r="AZ57" s="119">
        <f>IF($C$17="SI",(((C57*'MOTORE 2024'!$B$38))+((D57*'Motore 2021'!$B$38))),0)</f>
        <v>0</v>
      </c>
      <c r="BA57" s="118">
        <f>IF($C$17="SI",(((C57*'MOTORE 2024'!$B$38)+((C57*'MOTORE 2024'!$B$38)*10%))+((D57*'MOTORE 2024'!$B$38)+((D57*'MOTORE 2024'!$B$38)*10%))),0)</f>
        <v>0</v>
      </c>
      <c r="BB57" s="118">
        <f t="shared" si="22"/>
        <v>0</v>
      </c>
      <c r="BC57" s="120">
        <f t="shared" si="23"/>
        <v>0</v>
      </c>
      <c r="BD57" s="120">
        <f>IF($C$17="SI",(C57*3*('MOTORE 2024'!$B$41+'MOTORE 2024'!$B$42+'MOTORE 2024'!$B$43+'MOTORE 2024'!$B$44)),(C57*1*('MOTORE 2024'!$B$41+'MOTORE 2024'!$B$42+'MOTORE 2024'!$B$43+'MOTORE 2024'!$B$44)))</f>
        <v>0</v>
      </c>
      <c r="BE57" s="121">
        <f>IF($C$17="SI",(D57*3*('Motore 2021'!$B$41+'Motore 2021'!$B$42+'Motore 2021'!$D$43+'Motore 2021'!$B$44)),(D57*1*('Motore 2021'!$B$41+'Motore 2021'!$B$42+'Motore 2021'!$D$43+'Motore 2021'!$B$44)))</f>
        <v>0</v>
      </c>
      <c r="BF57" s="120">
        <f>IF($C$17="SI",(C57*3*('MOTORE 2024'!$B$41+'MOTORE 2024'!$B$42+'MOTORE 2024'!$B$43+'MOTORE 2024'!$B$44))+((C57*3*('MOTORE 2024'!$B$41+'MOTORE 2024'!$B$42+'MOTORE 2024'!$B$43+'MOTORE 2024'!$B$44))*10%),(C57*1*('MOTORE 2024'!$B$41+'MOTORE 2024'!$B$42+'MOTORE 2024'!$B$43+'MOTORE 2024'!$B$44))+((C57*1*('MOTORE 2024'!$B$41+'MOTORE 2024'!$B$42+'MOTORE 2024'!$B$43+'MOTORE 2024'!$B$44))*10%))</f>
        <v>0</v>
      </c>
      <c r="BG57" s="120">
        <f>IF($C$17="SI",(D57*3*('Motore 2021'!$B$41+'Motore 2021'!$B$42+'Motore 2021'!$D$43+'Motore 2021'!$B$44))+((D57*3*('Motore 2021'!$B$41+'Motore 2021'!$B$42+'Motore 2021'!$D$43+'Motore 2021'!$B$44))*10%),(D57*1*('Motore 2021'!$B$41+'Motore 2021'!$B$42+'Motore 2021'!$D$43+'Motore 2021'!$B$44))+((D57*1*('Motore 2021'!$B$41+'Motore 2021'!$B$42+'Motore 2021'!$D$43+'Motore 2021'!$B$44))*10%))</f>
        <v>0</v>
      </c>
      <c r="BH57" s="120">
        <f t="shared" si="24"/>
        <v>0</v>
      </c>
      <c r="BI57" s="120">
        <f t="shared" si="25"/>
        <v>0</v>
      </c>
      <c r="BJ57" s="120">
        <f>IF(H57&lt;&gt;0,IF($C$17="SI",((('MOTORE 2024'!$B$47+'MOTORE 2024'!$B$50+'MOTORE 2024'!$B$53)/365)*$F$14)+(((('MOTORE 2024'!$B$47+'MOTORE 2024'!$B$50+'Motore 2021'!$B$53)/365)*$F$14)*10%),(('MOTORE 2024'!$B$53/365)*$F$14)+(('MOTORE 2024'!$B$53/365)*$F$14)*10%),0)</f>
        <v>0</v>
      </c>
      <c r="BK57" s="120">
        <f>IF(H57&lt;&gt;0,IF($C$17="SI",((('Motore 2021'!$B$47+'Motore 2021'!$B$50+'Motore 2021'!$B$53)/365)*$F$13)+(((('Motore 2021'!$B$47+'Motore 2021'!$B$50+'Motore 2021'!$B$53)/365)*$F$13)*10%),(('Motore 2021'!$B$53/365)*$F$13)+(('Motore 2021'!$B$53/365)*$F$13)*10%),0)</f>
        <v>0</v>
      </c>
      <c r="BL57" s="120">
        <f>IF(H57&lt;&gt;0,IF($C$17="SI",((('MOTORE 2024'!$B$47+'MOTORE 2024'!$B$50+'MOTORE 2024'!$B$53)/365)*$F$14),(('MOTORE 2024'!$B$53/365)*$F$14)),0)</f>
        <v>0</v>
      </c>
      <c r="BM57" s="120">
        <f>IF(H57&lt;&gt;0,IF($C$17="SI",((('Motore 2021'!$B$47+'Motore 2021'!$B$50+'Motore 2021'!$B$53)/365)*$F$13),(('Motore 2021'!$B$53/365)*$F$13)),0)</f>
        <v>0</v>
      </c>
      <c r="BN57" s="120">
        <f t="shared" si="26"/>
        <v>0</v>
      </c>
      <c r="BO57" s="122">
        <f t="shared" si="27"/>
        <v>0</v>
      </c>
      <c r="BP57" s="42"/>
    </row>
    <row r="58" spans="1:68" x14ac:dyDescent="0.3">
      <c r="A58" s="65" t="s">
        <v>30</v>
      </c>
      <c r="B58" s="51">
        <v>0</v>
      </c>
      <c r="C58" s="51">
        <v>0</v>
      </c>
      <c r="D58" s="51">
        <v>0</v>
      </c>
      <c r="E58" s="51">
        <f t="shared" si="12"/>
        <v>0</v>
      </c>
      <c r="F58" s="55" t="s">
        <v>8</v>
      </c>
      <c r="G58" s="62">
        <f t="shared" si="13"/>
        <v>0</v>
      </c>
      <c r="H58" s="62">
        <f t="shared" si="14"/>
        <v>0</v>
      </c>
      <c r="I58" s="63">
        <f t="shared" si="15"/>
        <v>0</v>
      </c>
      <c r="J58" s="63">
        <f t="shared" si="16"/>
        <v>0</v>
      </c>
      <c r="K58" s="64">
        <f t="shared" si="0"/>
        <v>0</v>
      </c>
      <c r="L58" s="64">
        <f t="shared" si="1"/>
        <v>0</v>
      </c>
      <c r="M58" s="106">
        <f>IF(K58&lt;'MOTORE 2024'!$H$28,Ripartizione!K58,'MOTORE 2024'!$H$28)</f>
        <v>0</v>
      </c>
      <c r="N58" s="106">
        <f>IF(L58&lt;'Motore 2021'!$H$28,Ripartizione!L58,'Motore 2021'!$H$28)</f>
        <v>0</v>
      </c>
      <c r="O58" s="106">
        <f t="shared" si="2"/>
        <v>0</v>
      </c>
      <c r="P58" s="106">
        <f t="shared" si="3"/>
        <v>0</v>
      </c>
      <c r="Q58" s="106">
        <f>ROUND(O58*'MOTORE 2024'!$E$28,2)</f>
        <v>0</v>
      </c>
      <c r="R58" s="106">
        <f>ROUND(P58*'Motore 2021'!$E$28,2)</f>
        <v>0</v>
      </c>
      <c r="S58" s="106">
        <f>IF((K58-M58)&lt;'MOTORE 2024'!$H$29,(K58-M58),'MOTORE 2024'!$H$29)</f>
        <v>0</v>
      </c>
      <c r="T58" s="106">
        <f>IF((L58-N58)&lt;'Motore 2021'!$H$29,(L58-N58),'Motore 2021'!$H$29)</f>
        <v>0</v>
      </c>
      <c r="U58" s="106">
        <f t="shared" si="4"/>
        <v>0</v>
      </c>
      <c r="V58" s="106">
        <f t="shared" si="5"/>
        <v>0</v>
      </c>
      <c r="W58" s="106">
        <f>ROUND(U58*'MOTORE 2024'!$E$29,2)</f>
        <v>0</v>
      </c>
      <c r="X58" s="106">
        <f>ROUND(V58*'Motore 2021'!$E$29,2)</f>
        <v>0</v>
      </c>
      <c r="Y58" s="106">
        <f>IF(K58-M58-S58&lt;'MOTORE 2024'!$H$30,(Ripartizione!K58-Ripartizione!M58-Ripartizione!S58),'MOTORE 2024'!$H$30)</f>
        <v>0</v>
      </c>
      <c r="Z58" s="106">
        <f>IF(L58-N58-T58&lt;'Motore 2021'!$H$30,(Ripartizione!L58-Ripartizione!N58-Ripartizione!T58),'Motore 2021'!$H$30)</f>
        <v>0</v>
      </c>
      <c r="AA58" s="106">
        <f t="shared" si="6"/>
        <v>0</v>
      </c>
      <c r="AB58" s="106">
        <f t="shared" si="7"/>
        <v>0</v>
      </c>
      <c r="AC58" s="106">
        <f>ROUND(AA58*'MOTORE 2024'!$E$30,2)</f>
        <v>0</v>
      </c>
      <c r="AD58" s="106">
        <f>ROUND(AB58*'Motore 2021'!$E$30,2)</f>
        <v>0</v>
      </c>
      <c r="AE58" s="106">
        <f>IF((K58-M58-S58-Y58)&lt;'MOTORE 2024'!$H$31, (K58-M58-S58-Y58),'MOTORE 2024'!$H$31)</f>
        <v>0</v>
      </c>
      <c r="AF58" s="106">
        <f>IF((L58-N58-T58-Z58)&lt;'Motore 2021'!$H$31, (L58-N58-T58-Z58),'Motore 2021'!$H$31)</f>
        <v>0</v>
      </c>
      <c r="AG58" s="106">
        <f t="shared" si="8"/>
        <v>0</v>
      </c>
      <c r="AH58" s="106">
        <f t="shared" si="9"/>
        <v>0</v>
      </c>
      <c r="AI58" s="106">
        <f>ROUND(AG58*'MOTORE 2024'!$E$31,2)</f>
        <v>0</v>
      </c>
      <c r="AJ58" s="106">
        <f>ROUND(AH58*'Motore 2021'!$E$31,2)</f>
        <v>0</v>
      </c>
      <c r="AK58" s="106">
        <f t="shared" si="17"/>
        <v>0</v>
      </c>
      <c r="AL58" s="106">
        <f t="shared" si="18"/>
        <v>0</v>
      </c>
      <c r="AM58" s="106">
        <f t="shared" si="10"/>
        <v>0</v>
      </c>
      <c r="AN58" s="106">
        <f t="shared" si="11"/>
        <v>0</v>
      </c>
      <c r="AO58" s="106">
        <f>ROUND(AM58*'MOTORE 2024'!$E$32,2)</f>
        <v>0</v>
      </c>
      <c r="AP58" s="106">
        <f>ROUND(AN58*'Motore 2021'!$E$32,2)</f>
        <v>0</v>
      </c>
      <c r="AQ58" s="117">
        <f>IF(B58&lt;&gt;0,((Q58+R58)*Ripartizione!B58),Q58+R58)</f>
        <v>0</v>
      </c>
      <c r="AR58" s="117">
        <f>IF(B58&lt;&gt;0,((Ripartizione!B58*W58)+(Ripartizione!B58*X58)), W58+X58)</f>
        <v>0</v>
      </c>
      <c r="AS58" s="117">
        <f t="shared" si="19"/>
        <v>0</v>
      </c>
      <c r="AT58" s="117">
        <f>IF(B58&lt;&gt;0,((Ripartizione!B58*AI58)+(Ripartizione!B58*AJ58)), AI58+AJ58)</f>
        <v>0</v>
      </c>
      <c r="AU58" s="117">
        <f>IF(B58&lt;&gt;0,((Ripartizione!B58*AO58)+(Ripartizione!B58*AP58)), AO58+AP58)</f>
        <v>0</v>
      </c>
      <c r="AV58" s="117">
        <f t="shared" si="20"/>
        <v>0</v>
      </c>
      <c r="AW58" s="117">
        <f t="shared" si="21"/>
        <v>0</v>
      </c>
      <c r="AX58" s="117">
        <f>IF($C$17="SI",((C58*'MOTORE 2024'!$B$35) + (D58*'Motore 2021'!$B$35)),0)</f>
        <v>0</v>
      </c>
      <c r="AY58" s="118">
        <f>IF($C$17="SI",((C58*'MOTORE 2024'!$B$35)+(C58*'MOTORE 2024'!$B$35)*10% + (D58*'MOTORE 2024'!$B$35)+(D58*'MOTORE 2024'!$B$35)*10%),0)</f>
        <v>0</v>
      </c>
      <c r="AZ58" s="119">
        <f>IF($C$17="SI",(((C58*'MOTORE 2024'!$B$38))+((D58*'Motore 2021'!$B$38))),0)</f>
        <v>0</v>
      </c>
      <c r="BA58" s="118">
        <f>IF($C$17="SI",(((C58*'MOTORE 2024'!$B$38)+((C58*'MOTORE 2024'!$B$38)*10%))+((D58*'MOTORE 2024'!$B$38)+((D58*'MOTORE 2024'!$B$38)*10%))),0)</f>
        <v>0</v>
      </c>
      <c r="BB58" s="118">
        <f t="shared" si="22"/>
        <v>0</v>
      </c>
      <c r="BC58" s="120">
        <f t="shared" si="23"/>
        <v>0</v>
      </c>
      <c r="BD58" s="120">
        <f>IF($C$17="SI",(C58*3*('MOTORE 2024'!$B$41+'MOTORE 2024'!$B$42+'MOTORE 2024'!$B$43+'MOTORE 2024'!$B$44)),(C58*1*('MOTORE 2024'!$B$41+'MOTORE 2024'!$B$42+'MOTORE 2024'!$B$43+'MOTORE 2024'!$B$44)))</f>
        <v>0</v>
      </c>
      <c r="BE58" s="121">
        <f>IF($C$17="SI",(D58*3*('Motore 2021'!$B$41+'Motore 2021'!$B$42+'Motore 2021'!$D$43+'Motore 2021'!$B$44)),(D58*1*('Motore 2021'!$B$41+'Motore 2021'!$B$42+'Motore 2021'!$D$43+'Motore 2021'!$B$44)))</f>
        <v>0</v>
      </c>
      <c r="BF58" s="120">
        <f>IF($C$17="SI",(C58*3*('MOTORE 2024'!$B$41+'MOTORE 2024'!$B$42+'MOTORE 2024'!$B$43+'MOTORE 2024'!$B$44))+((C58*3*('MOTORE 2024'!$B$41+'MOTORE 2024'!$B$42+'MOTORE 2024'!$B$43+'MOTORE 2024'!$B$44))*10%),(C58*1*('MOTORE 2024'!$B$41+'MOTORE 2024'!$B$42+'MOTORE 2024'!$B$43+'MOTORE 2024'!$B$44))+((C58*1*('MOTORE 2024'!$B$41+'MOTORE 2024'!$B$42+'MOTORE 2024'!$B$43+'MOTORE 2024'!$B$44))*10%))</f>
        <v>0</v>
      </c>
      <c r="BG58" s="120">
        <f>IF($C$17="SI",(D58*3*('Motore 2021'!$B$41+'Motore 2021'!$B$42+'Motore 2021'!$D$43+'Motore 2021'!$B$44))+((D58*3*('Motore 2021'!$B$41+'Motore 2021'!$B$42+'Motore 2021'!$D$43+'Motore 2021'!$B$44))*10%),(D58*1*('Motore 2021'!$B$41+'Motore 2021'!$B$42+'Motore 2021'!$D$43+'Motore 2021'!$B$44))+((D58*1*('Motore 2021'!$B$41+'Motore 2021'!$B$42+'Motore 2021'!$D$43+'Motore 2021'!$B$44))*10%))</f>
        <v>0</v>
      </c>
      <c r="BH58" s="120">
        <f t="shared" si="24"/>
        <v>0</v>
      </c>
      <c r="BI58" s="120">
        <f t="shared" si="25"/>
        <v>0</v>
      </c>
      <c r="BJ58" s="120">
        <f>IF(H58&lt;&gt;0,IF($C$17="SI",((('MOTORE 2024'!$B$47+'MOTORE 2024'!$B$50+'MOTORE 2024'!$B$53)/365)*$F$14)+(((('MOTORE 2024'!$B$47+'MOTORE 2024'!$B$50+'Motore 2021'!$B$53)/365)*$F$14)*10%),(('MOTORE 2024'!$B$53/365)*$F$14)+(('MOTORE 2024'!$B$53/365)*$F$14)*10%),0)</f>
        <v>0</v>
      </c>
      <c r="BK58" s="120">
        <f>IF(H58&lt;&gt;0,IF($C$17="SI",((('Motore 2021'!$B$47+'Motore 2021'!$B$50+'Motore 2021'!$B$53)/365)*$F$13)+(((('Motore 2021'!$B$47+'Motore 2021'!$B$50+'Motore 2021'!$B$53)/365)*$F$13)*10%),(('Motore 2021'!$B$53/365)*$F$13)+(('Motore 2021'!$B$53/365)*$F$13)*10%),0)</f>
        <v>0</v>
      </c>
      <c r="BL58" s="120">
        <f>IF(H58&lt;&gt;0,IF($C$17="SI",((('MOTORE 2024'!$B$47+'MOTORE 2024'!$B$50+'MOTORE 2024'!$B$53)/365)*$F$14),(('MOTORE 2024'!$B$53/365)*$F$14)),0)</f>
        <v>0</v>
      </c>
      <c r="BM58" s="120">
        <f>IF(H58&lt;&gt;0,IF($C$17="SI",((('Motore 2021'!$B$47+'Motore 2021'!$B$50+'Motore 2021'!$B$53)/365)*$F$13),(('Motore 2021'!$B$53/365)*$F$13)),0)</f>
        <v>0</v>
      </c>
      <c r="BN58" s="120">
        <f t="shared" si="26"/>
        <v>0</v>
      </c>
      <c r="BO58" s="122">
        <f t="shared" si="27"/>
        <v>0</v>
      </c>
      <c r="BP58" s="42"/>
    </row>
    <row r="59" spans="1:68" x14ac:dyDescent="0.3">
      <c r="A59" s="65" t="s">
        <v>31</v>
      </c>
      <c r="B59" s="51">
        <v>0</v>
      </c>
      <c r="C59" s="51">
        <v>0</v>
      </c>
      <c r="D59" s="51">
        <v>0</v>
      </c>
      <c r="E59" s="51">
        <f t="shared" si="12"/>
        <v>0</v>
      </c>
      <c r="F59" s="55" t="s">
        <v>8</v>
      </c>
      <c r="G59" s="62">
        <f t="shared" si="13"/>
        <v>0</v>
      </c>
      <c r="H59" s="62">
        <f t="shared" si="14"/>
        <v>0</v>
      </c>
      <c r="I59" s="63">
        <f t="shared" si="15"/>
        <v>0</v>
      </c>
      <c r="J59" s="63">
        <f t="shared" si="16"/>
        <v>0</v>
      </c>
      <c r="K59" s="64">
        <f t="shared" ref="K59:K90" si="28">I59/$F$14</f>
        <v>0</v>
      </c>
      <c r="L59" s="64">
        <f t="shared" ref="L59:L90" si="29">J59/$F$13</f>
        <v>0</v>
      </c>
      <c r="M59" s="106">
        <f>IF(K59&lt;'MOTORE 2024'!$H$28,Ripartizione!K59,'MOTORE 2024'!$H$28)</f>
        <v>0</v>
      </c>
      <c r="N59" s="106">
        <f>IF(L59&lt;'Motore 2021'!$H$28,Ripartizione!L59,'Motore 2021'!$H$28)</f>
        <v>0</v>
      </c>
      <c r="O59" s="106">
        <f t="shared" ref="O59:O90" si="30">M59*$F$14</f>
        <v>0</v>
      </c>
      <c r="P59" s="106">
        <f t="shared" ref="P59:P90" si="31">N59*$F$13</f>
        <v>0</v>
      </c>
      <c r="Q59" s="106">
        <f>ROUND(O59*'MOTORE 2024'!$E$28,2)</f>
        <v>0</v>
      </c>
      <c r="R59" s="106">
        <f>ROUND(P59*'Motore 2021'!$E$28,2)</f>
        <v>0</v>
      </c>
      <c r="S59" s="106">
        <f>IF((K59-M59)&lt;'MOTORE 2024'!$H$29,(K59-M59),'MOTORE 2024'!$H$29)</f>
        <v>0</v>
      </c>
      <c r="T59" s="106">
        <f>IF((L59-N59)&lt;'Motore 2021'!$H$29,(L59-N59),'Motore 2021'!$H$29)</f>
        <v>0</v>
      </c>
      <c r="U59" s="106">
        <f t="shared" ref="U59:U90" si="32">S59*$F$14</f>
        <v>0</v>
      </c>
      <c r="V59" s="106">
        <f t="shared" ref="V59:V90" si="33">T59*$F$13</f>
        <v>0</v>
      </c>
      <c r="W59" s="106">
        <f>ROUND(U59*'MOTORE 2024'!$E$29,2)</f>
        <v>0</v>
      </c>
      <c r="X59" s="106">
        <f>ROUND(V59*'Motore 2021'!$E$29,2)</f>
        <v>0</v>
      </c>
      <c r="Y59" s="106">
        <f>IF(K59-M59-S59&lt;'MOTORE 2024'!$H$30,(Ripartizione!K59-Ripartizione!M59-Ripartizione!S59),'MOTORE 2024'!$H$30)</f>
        <v>0</v>
      </c>
      <c r="Z59" s="106">
        <f>IF(L59-N59-T59&lt;'Motore 2021'!$H$30,(Ripartizione!L59-Ripartizione!N59-Ripartizione!T59),'Motore 2021'!$H$30)</f>
        <v>0</v>
      </c>
      <c r="AA59" s="106">
        <f t="shared" ref="AA59:AA90" si="34">Y59*$F$14</f>
        <v>0</v>
      </c>
      <c r="AB59" s="106">
        <f t="shared" ref="AB59:AB90" si="35">Z59*$F$13</f>
        <v>0</v>
      </c>
      <c r="AC59" s="106">
        <f>ROUND(AA59*'MOTORE 2024'!$E$30,2)</f>
        <v>0</v>
      </c>
      <c r="AD59" s="106">
        <f>ROUND(AB59*'Motore 2021'!$E$30,2)</f>
        <v>0</v>
      </c>
      <c r="AE59" s="106">
        <f>IF((K59-M59-S59-Y59)&lt;'MOTORE 2024'!$H$31, (K59-M59-S59-Y59),'MOTORE 2024'!$H$31)</f>
        <v>0</v>
      </c>
      <c r="AF59" s="106">
        <f>IF((L59-N59-T59-Z59)&lt;'Motore 2021'!$H$31, (L59-N59-T59-Z59),'Motore 2021'!$H$31)</f>
        <v>0</v>
      </c>
      <c r="AG59" s="106">
        <f t="shared" ref="AG59:AG90" si="36">AE59*$F$14</f>
        <v>0</v>
      </c>
      <c r="AH59" s="106">
        <f t="shared" ref="AH59:AH90" si="37">AF59*$F$13</f>
        <v>0</v>
      </c>
      <c r="AI59" s="106">
        <f>ROUND(AG59*'MOTORE 2024'!$E$31,2)</f>
        <v>0</v>
      </c>
      <c r="AJ59" s="106">
        <f>ROUND(AH59*'Motore 2021'!$E$31,2)</f>
        <v>0</v>
      </c>
      <c r="AK59" s="106">
        <f t="shared" si="17"/>
        <v>0</v>
      </c>
      <c r="AL59" s="106">
        <f t="shared" si="18"/>
        <v>0</v>
      </c>
      <c r="AM59" s="106">
        <f t="shared" ref="AM59:AM90" si="38">AK59*$F$14</f>
        <v>0</v>
      </c>
      <c r="AN59" s="106">
        <f t="shared" ref="AN59:AN90" si="39">AL59*$F$13</f>
        <v>0</v>
      </c>
      <c r="AO59" s="106">
        <f>ROUND(AM59*'MOTORE 2024'!$E$32,2)</f>
        <v>0</v>
      </c>
      <c r="AP59" s="106">
        <f>ROUND(AN59*'Motore 2021'!$E$32,2)</f>
        <v>0</v>
      </c>
      <c r="AQ59" s="117">
        <f>IF(B59&lt;&gt;0,((Q59+R59)*Ripartizione!B59),Q59+R59)</f>
        <v>0</v>
      </c>
      <c r="AR59" s="117">
        <f>IF(B59&lt;&gt;0,((Ripartizione!B59*W59)+(Ripartizione!B59*X59)), W59+X59)</f>
        <v>0</v>
      </c>
      <c r="AS59" s="117">
        <f t="shared" si="19"/>
        <v>0</v>
      </c>
      <c r="AT59" s="117">
        <f>IF(B59&lt;&gt;0,((Ripartizione!B59*AI59)+(Ripartizione!B59*AJ59)), AI59+AJ59)</f>
        <v>0</v>
      </c>
      <c r="AU59" s="117">
        <f>IF(B59&lt;&gt;0,((Ripartizione!B59*AO59)+(Ripartizione!B59*AP59)), AO59+AP59)</f>
        <v>0</v>
      </c>
      <c r="AV59" s="117">
        <f t="shared" si="20"/>
        <v>0</v>
      </c>
      <c r="AW59" s="117">
        <f t="shared" si="21"/>
        <v>0</v>
      </c>
      <c r="AX59" s="117">
        <f>IF($C$17="SI",((C59*'MOTORE 2024'!$B$35) + (D59*'Motore 2021'!$B$35)),0)</f>
        <v>0</v>
      </c>
      <c r="AY59" s="118">
        <f>IF($C$17="SI",((C59*'MOTORE 2024'!$B$35)+(C59*'MOTORE 2024'!$B$35)*10% + (D59*'MOTORE 2024'!$B$35)+(D59*'MOTORE 2024'!$B$35)*10%),0)</f>
        <v>0</v>
      </c>
      <c r="AZ59" s="119">
        <f>IF($C$17="SI",(((C59*'MOTORE 2024'!$B$38))+((D59*'Motore 2021'!$B$38))),0)</f>
        <v>0</v>
      </c>
      <c r="BA59" s="118">
        <f>IF($C$17="SI",(((C59*'MOTORE 2024'!$B$38)+((C59*'MOTORE 2024'!$B$38)*10%))+((D59*'MOTORE 2024'!$B$38)+((D59*'MOTORE 2024'!$B$38)*10%))),0)</f>
        <v>0</v>
      </c>
      <c r="BB59" s="118">
        <f t="shared" si="22"/>
        <v>0</v>
      </c>
      <c r="BC59" s="120">
        <f t="shared" si="23"/>
        <v>0</v>
      </c>
      <c r="BD59" s="120">
        <f>IF($C$17="SI",(C59*3*('MOTORE 2024'!$B$41+'MOTORE 2024'!$B$42+'MOTORE 2024'!$B$43+'MOTORE 2024'!$B$44)),(C59*1*('MOTORE 2024'!$B$41+'MOTORE 2024'!$B$42+'MOTORE 2024'!$B$43+'MOTORE 2024'!$B$44)))</f>
        <v>0</v>
      </c>
      <c r="BE59" s="121">
        <f>IF($C$17="SI",(D59*3*('Motore 2021'!$B$41+'Motore 2021'!$B$42+'Motore 2021'!$D$43+'Motore 2021'!$B$44)),(D59*1*('Motore 2021'!$B$41+'Motore 2021'!$B$42+'Motore 2021'!$D$43+'Motore 2021'!$B$44)))</f>
        <v>0</v>
      </c>
      <c r="BF59" s="120">
        <f>IF($C$17="SI",(C59*3*('MOTORE 2024'!$B$41+'MOTORE 2024'!$B$42+'MOTORE 2024'!$B$43+'MOTORE 2024'!$B$44))+((C59*3*('MOTORE 2024'!$B$41+'MOTORE 2024'!$B$42+'MOTORE 2024'!$B$43+'MOTORE 2024'!$B$44))*10%),(C59*1*('MOTORE 2024'!$B$41+'MOTORE 2024'!$B$42+'MOTORE 2024'!$B$43+'MOTORE 2024'!$B$44))+((C59*1*('MOTORE 2024'!$B$41+'MOTORE 2024'!$B$42+'MOTORE 2024'!$B$43+'MOTORE 2024'!$B$44))*10%))</f>
        <v>0</v>
      </c>
      <c r="BG59" s="120">
        <f>IF($C$17="SI",(D59*3*('Motore 2021'!$B$41+'Motore 2021'!$B$42+'Motore 2021'!$D$43+'Motore 2021'!$B$44))+((D59*3*('Motore 2021'!$B$41+'Motore 2021'!$B$42+'Motore 2021'!$D$43+'Motore 2021'!$B$44))*10%),(D59*1*('Motore 2021'!$B$41+'Motore 2021'!$B$42+'Motore 2021'!$D$43+'Motore 2021'!$B$44))+((D59*1*('Motore 2021'!$B$41+'Motore 2021'!$B$42+'Motore 2021'!$D$43+'Motore 2021'!$B$44))*10%))</f>
        <v>0</v>
      </c>
      <c r="BH59" s="120">
        <f t="shared" si="24"/>
        <v>0</v>
      </c>
      <c r="BI59" s="120">
        <f t="shared" si="25"/>
        <v>0</v>
      </c>
      <c r="BJ59" s="120">
        <f>IF(H59&lt;&gt;0,IF($C$17="SI",((('MOTORE 2024'!$B$47+'MOTORE 2024'!$B$50+'MOTORE 2024'!$B$53)/365)*$F$14)+(((('MOTORE 2024'!$B$47+'MOTORE 2024'!$B$50+'Motore 2021'!$B$53)/365)*$F$14)*10%),(('MOTORE 2024'!$B$53/365)*$F$14)+(('MOTORE 2024'!$B$53/365)*$F$14)*10%),0)</f>
        <v>0</v>
      </c>
      <c r="BK59" s="120">
        <f>IF(H59&lt;&gt;0,IF($C$17="SI",((('Motore 2021'!$B$47+'Motore 2021'!$B$50+'Motore 2021'!$B$53)/365)*$F$13)+(((('Motore 2021'!$B$47+'Motore 2021'!$B$50+'Motore 2021'!$B$53)/365)*$F$13)*10%),(('Motore 2021'!$B$53/365)*$F$13)+(('Motore 2021'!$B$53/365)*$F$13)*10%),0)</f>
        <v>0</v>
      </c>
      <c r="BL59" s="120">
        <f>IF(H59&lt;&gt;0,IF($C$17="SI",((('MOTORE 2024'!$B$47+'MOTORE 2024'!$B$50+'MOTORE 2024'!$B$53)/365)*$F$14),(('MOTORE 2024'!$B$53/365)*$F$14)),0)</f>
        <v>0</v>
      </c>
      <c r="BM59" s="120">
        <f>IF(H59&lt;&gt;0,IF($C$17="SI",((('Motore 2021'!$B$47+'Motore 2021'!$B$50+'Motore 2021'!$B$53)/365)*$F$13),(('Motore 2021'!$B$53/365)*$F$13)),0)</f>
        <v>0</v>
      </c>
      <c r="BN59" s="120">
        <f t="shared" si="26"/>
        <v>0</v>
      </c>
      <c r="BO59" s="122">
        <f t="shared" si="27"/>
        <v>0</v>
      </c>
      <c r="BP59" s="42"/>
    </row>
    <row r="60" spans="1:68" x14ac:dyDescent="0.3">
      <c r="A60" s="65" t="s">
        <v>32</v>
      </c>
      <c r="B60" s="51">
        <v>0</v>
      </c>
      <c r="C60" s="51">
        <v>0</v>
      </c>
      <c r="D60" s="51">
        <v>0</v>
      </c>
      <c r="E60" s="51">
        <f t="shared" si="12"/>
        <v>0</v>
      </c>
      <c r="F60" s="55" t="s">
        <v>8</v>
      </c>
      <c r="G60" s="62">
        <f t="shared" si="13"/>
        <v>0</v>
      </c>
      <c r="H60" s="62">
        <f t="shared" si="14"/>
        <v>0</v>
      </c>
      <c r="I60" s="63">
        <f t="shared" si="15"/>
        <v>0</v>
      </c>
      <c r="J60" s="63">
        <f t="shared" si="16"/>
        <v>0</v>
      </c>
      <c r="K60" s="64">
        <f t="shared" si="28"/>
        <v>0</v>
      </c>
      <c r="L60" s="64">
        <f t="shared" si="29"/>
        <v>0</v>
      </c>
      <c r="M60" s="106">
        <f>IF(K60&lt;'MOTORE 2024'!$H$28,Ripartizione!K60,'MOTORE 2024'!$H$28)</f>
        <v>0</v>
      </c>
      <c r="N60" s="106">
        <f>IF(L60&lt;'Motore 2021'!$H$28,Ripartizione!L60,'Motore 2021'!$H$28)</f>
        <v>0</v>
      </c>
      <c r="O60" s="106">
        <f t="shared" si="30"/>
        <v>0</v>
      </c>
      <c r="P60" s="106">
        <f t="shared" si="31"/>
        <v>0</v>
      </c>
      <c r="Q60" s="106">
        <f>ROUND(O60*'MOTORE 2024'!$E$28,2)</f>
        <v>0</v>
      </c>
      <c r="R60" s="106">
        <f>ROUND(P60*'Motore 2021'!$E$28,2)</f>
        <v>0</v>
      </c>
      <c r="S60" s="106">
        <f>IF((K60-M60)&lt;'MOTORE 2024'!$H$29,(K60-M60),'MOTORE 2024'!$H$29)</f>
        <v>0</v>
      </c>
      <c r="T60" s="106">
        <f>IF((L60-N60)&lt;'Motore 2021'!$H$29,(L60-N60),'Motore 2021'!$H$29)</f>
        <v>0</v>
      </c>
      <c r="U60" s="106">
        <f t="shared" si="32"/>
        <v>0</v>
      </c>
      <c r="V60" s="106">
        <f t="shared" si="33"/>
        <v>0</v>
      </c>
      <c r="W60" s="106">
        <f>ROUND(U60*'MOTORE 2024'!$E$29,2)</f>
        <v>0</v>
      </c>
      <c r="X60" s="106">
        <f>ROUND(V60*'Motore 2021'!$E$29,2)</f>
        <v>0</v>
      </c>
      <c r="Y60" s="106">
        <f>IF(K60-M60-S60&lt;'MOTORE 2024'!$H$30,(Ripartizione!K60-Ripartizione!M60-Ripartizione!S60),'MOTORE 2024'!$H$30)</f>
        <v>0</v>
      </c>
      <c r="Z60" s="106">
        <f>IF(L60-N60-T60&lt;'Motore 2021'!$H$30,(Ripartizione!L60-Ripartizione!N60-Ripartizione!T60),'Motore 2021'!$H$30)</f>
        <v>0</v>
      </c>
      <c r="AA60" s="106">
        <f t="shared" si="34"/>
        <v>0</v>
      </c>
      <c r="AB60" s="106">
        <f t="shared" si="35"/>
        <v>0</v>
      </c>
      <c r="AC60" s="106">
        <f>ROUND(AA60*'MOTORE 2024'!$E$30,2)</f>
        <v>0</v>
      </c>
      <c r="AD60" s="106">
        <f>ROUND(AB60*'Motore 2021'!$E$30,2)</f>
        <v>0</v>
      </c>
      <c r="AE60" s="106">
        <f>IF((K60-M60-S60-Y60)&lt;'MOTORE 2024'!$H$31, (K60-M60-S60-Y60),'MOTORE 2024'!$H$31)</f>
        <v>0</v>
      </c>
      <c r="AF60" s="106">
        <f>IF((L60-N60-T60-Z60)&lt;'Motore 2021'!$H$31, (L60-N60-T60-Z60),'Motore 2021'!$H$31)</f>
        <v>0</v>
      </c>
      <c r="AG60" s="106">
        <f t="shared" si="36"/>
        <v>0</v>
      </c>
      <c r="AH60" s="106">
        <f t="shared" si="37"/>
        <v>0</v>
      </c>
      <c r="AI60" s="106">
        <f>ROUND(AG60*'MOTORE 2024'!$E$31,2)</f>
        <v>0</v>
      </c>
      <c r="AJ60" s="106">
        <f>ROUND(AH60*'Motore 2021'!$E$31,2)</f>
        <v>0</v>
      </c>
      <c r="AK60" s="106">
        <f t="shared" si="17"/>
        <v>0</v>
      </c>
      <c r="AL60" s="106">
        <f t="shared" si="18"/>
        <v>0</v>
      </c>
      <c r="AM60" s="106">
        <f t="shared" si="38"/>
        <v>0</v>
      </c>
      <c r="AN60" s="106">
        <f t="shared" si="39"/>
        <v>0</v>
      </c>
      <c r="AO60" s="106">
        <f>ROUND(AM60*'MOTORE 2024'!$E$32,2)</f>
        <v>0</v>
      </c>
      <c r="AP60" s="106">
        <f>ROUND(AN60*'Motore 2021'!$E$32,2)</f>
        <v>0</v>
      </c>
      <c r="AQ60" s="117">
        <f>IF(B60&lt;&gt;0,((Q60+R60)*Ripartizione!B60),Q60+R60)</f>
        <v>0</v>
      </c>
      <c r="AR60" s="117">
        <f>IF(B60&lt;&gt;0,((Ripartizione!B60*W60)+(Ripartizione!B60*X60)), W60+X60)</f>
        <v>0</v>
      </c>
      <c r="AS60" s="117">
        <f t="shared" si="19"/>
        <v>0</v>
      </c>
      <c r="AT60" s="117">
        <f>IF(B60&lt;&gt;0,((Ripartizione!B60*AI60)+(Ripartizione!B60*AJ60)), AI60+AJ60)</f>
        <v>0</v>
      </c>
      <c r="AU60" s="117">
        <f>IF(B60&lt;&gt;0,((Ripartizione!B60*AO60)+(Ripartizione!B60*AP60)), AO60+AP60)</f>
        <v>0</v>
      </c>
      <c r="AV60" s="117">
        <f t="shared" si="20"/>
        <v>0</v>
      </c>
      <c r="AW60" s="117">
        <f t="shared" si="21"/>
        <v>0</v>
      </c>
      <c r="AX60" s="117">
        <f>IF($C$17="SI",((C60*'MOTORE 2024'!$B$35) + (D60*'Motore 2021'!$B$35)),0)</f>
        <v>0</v>
      </c>
      <c r="AY60" s="118">
        <f>IF($C$17="SI",((C60*'MOTORE 2024'!$B$35)+(C60*'MOTORE 2024'!$B$35)*10% + (D60*'MOTORE 2024'!$B$35)+(D60*'MOTORE 2024'!$B$35)*10%),0)</f>
        <v>0</v>
      </c>
      <c r="AZ60" s="119">
        <f>IF($C$17="SI",(((C60*'MOTORE 2024'!$B$38))+((D60*'Motore 2021'!$B$38))),0)</f>
        <v>0</v>
      </c>
      <c r="BA60" s="118">
        <f>IF($C$17="SI",(((C60*'MOTORE 2024'!$B$38)+((C60*'MOTORE 2024'!$B$38)*10%))+((D60*'MOTORE 2024'!$B$38)+((D60*'MOTORE 2024'!$B$38)*10%))),0)</f>
        <v>0</v>
      </c>
      <c r="BB60" s="118">
        <f t="shared" si="22"/>
        <v>0</v>
      </c>
      <c r="BC60" s="120">
        <f t="shared" si="23"/>
        <v>0</v>
      </c>
      <c r="BD60" s="120">
        <f>IF($C$17="SI",(C60*3*('MOTORE 2024'!$B$41+'MOTORE 2024'!$B$42+'MOTORE 2024'!$B$43+'MOTORE 2024'!$B$44)),(C60*1*('MOTORE 2024'!$B$41+'MOTORE 2024'!$B$42+'MOTORE 2024'!$B$43+'MOTORE 2024'!$B$44)))</f>
        <v>0</v>
      </c>
      <c r="BE60" s="121">
        <f>IF($C$17="SI",(D60*3*('Motore 2021'!$B$41+'Motore 2021'!$B$42+'Motore 2021'!$D$43+'Motore 2021'!$B$44)),(D60*1*('Motore 2021'!$B$41+'Motore 2021'!$B$42+'Motore 2021'!$D$43+'Motore 2021'!$B$44)))</f>
        <v>0</v>
      </c>
      <c r="BF60" s="120">
        <f>IF($C$17="SI",(C60*3*('MOTORE 2024'!$B$41+'MOTORE 2024'!$B$42+'MOTORE 2024'!$B$43+'MOTORE 2024'!$B$44))+((C60*3*('MOTORE 2024'!$B$41+'MOTORE 2024'!$B$42+'MOTORE 2024'!$B$43+'MOTORE 2024'!$B$44))*10%),(C60*1*('MOTORE 2024'!$B$41+'MOTORE 2024'!$B$42+'MOTORE 2024'!$B$43+'MOTORE 2024'!$B$44))+((C60*1*('MOTORE 2024'!$B$41+'MOTORE 2024'!$B$42+'MOTORE 2024'!$B$43+'MOTORE 2024'!$B$44))*10%))</f>
        <v>0</v>
      </c>
      <c r="BG60" s="120">
        <f>IF($C$17="SI",(D60*3*('Motore 2021'!$B$41+'Motore 2021'!$B$42+'Motore 2021'!$D$43+'Motore 2021'!$B$44))+((D60*3*('Motore 2021'!$B$41+'Motore 2021'!$B$42+'Motore 2021'!$D$43+'Motore 2021'!$B$44))*10%),(D60*1*('Motore 2021'!$B$41+'Motore 2021'!$B$42+'Motore 2021'!$D$43+'Motore 2021'!$B$44))+((D60*1*('Motore 2021'!$B$41+'Motore 2021'!$B$42+'Motore 2021'!$D$43+'Motore 2021'!$B$44))*10%))</f>
        <v>0</v>
      </c>
      <c r="BH60" s="120">
        <f t="shared" si="24"/>
        <v>0</v>
      </c>
      <c r="BI60" s="120">
        <f t="shared" si="25"/>
        <v>0</v>
      </c>
      <c r="BJ60" s="120">
        <f>IF(H60&lt;&gt;0,IF($C$17="SI",((('MOTORE 2024'!$B$47+'MOTORE 2024'!$B$50+'MOTORE 2024'!$B$53)/365)*$F$14)+(((('MOTORE 2024'!$B$47+'MOTORE 2024'!$B$50+'Motore 2021'!$B$53)/365)*$F$14)*10%),(('MOTORE 2024'!$B$53/365)*$F$14)+(('MOTORE 2024'!$B$53/365)*$F$14)*10%),0)</f>
        <v>0</v>
      </c>
      <c r="BK60" s="120">
        <f>IF(H60&lt;&gt;0,IF($C$17="SI",((('Motore 2021'!$B$47+'Motore 2021'!$B$50+'Motore 2021'!$B$53)/365)*$F$13)+(((('Motore 2021'!$B$47+'Motore 2021'!$B$50+'Motore 2021'!$B$53)/365)*$F$13)*10%),(('Motore 2021'!$B$53/365)*$F$13)+(('Motore 2021'!$B$53/365)*$F$13)*10%),0)</f>
        <v>0</v>
      </c>
      <c r="BL60" s="120">
        <f>IF(H60&lt;&gt;0,IF($C$17="SI",((('MOTORE 2024'!$B$47+'MOTORE 2024'!$B$50+'MOTORE 2024'!$B$53)/365)*$F$14),(('MOTORE 2024'!$B$53/365)*$F$14)),0)</f>
        <v>0</v>
      </c>
      <c r="BM60" s="120">
        <f>IF(H60&lt;&gt;0,IF($C$17="SI",((('Motore 2021'!$B$47+'Motore 2021'!$B$50+'Motore 2021'!$B$53)/365)*$F$13),(('Motore 2021'!$B$53/365)*$F$13)),0)</f>
        <v>0</v>
      </c>
      <c r="BN60" s="120">
        <f t="shared" si="26"/>
        <v>0</v>
      </c>
      <c r="BO60" s="122">
        <f t="shared" si="27"/>
        <v>0</v>
      </c>
      <c r="BP60" s="42"/>
    </row>
    <row r="61" spans="1:68" x14ac:dyDescent="0.3">
      <c r="A61" s="65" t="s">
        <v>101</v>
      </c>
      <c r="B61" s="51">
        <v>0</v>
      </c>
      <c r="C61" s="51">
        <v>0</v>
      </c>
      <c r="D61" s="51">
        <v>0</v>
      </c>
      <c r="E61" s="51">
        <f t="shared" si="12"/>
        <v>0</v>
      </c>
      <c r="F61" s="55" t="s">
        <v>8</v>
      </c>
      <c r="G61" s="62">
        <f t="shared" si="13"/>
        <v>0</v>
      </c>
      <c r="H61" s="62">
        <f t="shared" si="14"/>
        <v>0</v>
      </c>
      <c r="I61" s="63">
        <f t="shared" si="15"/>
        <v>0</v>
      </c>
      <c r="J61" s="63">
        <f t="shared" si="16"/>
        <v>0</v>
      </c>
      <c r="K61" s="64">
        <f t="shared" si="28"/>
        <v>0</v>
      </c>
      <c r="L61" s="64">
        <f t="shared" si="29"/>
        <v>0</v>
      </c>
      <c r="M61" s="106">
        <f>IF(K61&lt;'MOTORE 2024'!$H$28,Ripartizione!K61,'MOTORE 2024'!$H$28)</f>
        <v>0</v>
      </c>
      <c r="N61" s="106">
        <f>IF(L61&lt;'Motore 2021'!$H$28,Ripartizione!L61,'Motore 2021'!$H$28)</f>
        <v>0</v>
      </c>
      <c r="O61" s="106">
        <f t="shared" si="30"/>
        <v>0</v>
      </c>
      <c r="P61" s="106">
        <f t="shared" si="31"/>
        <v>0</v>
      </c>
      <c r="Q61" s="106">
        <f>ROUND(O61*'MOTORE 2024'!$E$28,2)</f>
        <v>0</v>
      </c>
      <c r="R61" s="106">
        <f>ROUND(P61*'Motore 2021'!$E$28,2)</f>
        <v>0</v>
      </c>
      <c r="S61" s="106">
        <f>IF((K61-M61)&lt;'MOTORE 2024'!$H$29,(K61-M61),'MOTORE 2024'!$H$29)</f>
        <v>0</v>
      </c>
      <c r="T61" s="106">
        <f>IF((L61-N61)&lt;'Motore 2021'!$H$29,(L61-N61),'Motore 2021'!$H$29)</f>
        <v>0</v>
      </c>
      <c r="U61" s="106">
        <f t="shared" si="32"/>
        <v>0</v>
      </c>
      <c r="V61" s="106">
        <f t="shared" si="33"/>
        <v>0</v>
      </c>
      <c r="W61" s="106">
        <f>ROUND(U61*'MOTORE 2024'!$E$29,2)</f>
        <v>0</v>
      </c>
      <c r="X61" s="106">
        <f>ROUND(V61*'Motore 2021'!$E$29,2)</f>
        <v>0</v>
      </c>
      <c r="Y61" s="106">
        <f>IF(K61-M61-S61&lt;'MOTORE 2024'!$H$30,(Ripartizione!K61-Ripartizione!M61-Ripartizione!S61),'MOTORE 2024'!$H$30)</f>
        <v>0</v>
      </c>
      <c r="Z61" s="106">
        <f>IF(L61-N61-T61&lt;'Motore 2021'!$H$30,(Ripartizione!L61-Ripartizione!N61-Ripartizione!T61),'Motore 2021'!$H$30)</f>
        <v>0</v>
      </c>
      <c r="AA61" s="106">
        <f t="shared" si="34"/>
        <v>0</v>
      </c>
      <c r="AB61" s="106">
        <f t="shared" si="35"/>
        <v>0</v>
      </c>
      <c r="AC61" s="106">
        <f>ROUND(AA61*'MOTORE 2024'!$E$30,2)</f>
        <v>0</v>
      </c>
      <c r="AD61" s="106">
        <f>ROUND(AB61*'Motore 2021'!$E$30,2)</f>
        <v>0</v>
      </c>
      <c r="AE61" s="106">
        <f>IF((K61-M61-S61-Y61)&lt;'MOTORE 2024'!$H$31, (K61-M61-S61-Y61),'MOTORE 2024'!$H$31)</f>
        <v>0</v>
      </c>
      <c r="AF61" s="106">
        <f>IF((L61-N61-T61-Z61)&lt;'Motore 2021'!$H$31, (L61-N61-T61-Z61),'Motore 2021'!$H$31)</f>
        <v>0</v>
      </c>
      <c r="AG61" s="106">
        <f t="shared" si="36"/>
        <v>0</v>
      </c>
      <c r="AH61" s="106">
        <f t="shared" si="37"/>
        <v>0</v>
      </c>
      <c r="AI61" s="106">
        <f>ROUND(AG61*'MOTORE 2024'!$E$31,2)</f>
        <v>0</v>
      </c>
      <c r="AJ61" s="106">
        <f>ROUND(AH61*'Motore 2021'!$E$31,2)</f>
        <v>0</v>
      </c>
      <c r="AK61" s="106">
        <f t="shared" si="17"/>
        <v>0</v>
      </c>
      <c r="AL61" s="106">
        <f t="shared" si="18"/>
        <v>0</v>
      </c>
      <c r="AM61" s="106">
        <f t="shared" si="38"/>
        <v>0</v>
      </c>
      <c r="AN61" s="106">
        <f t="shared" si="39"/>
        <v>0</v>
      </c>
      <c r="AO61" s="106">
        <f>ROUND(AM61*'MOTORE 2024'!$E$32,2)</f>
        <v>0</v>
      </c>
      <c r="AP61" s="106">
        <f>ROUND(AN61*'Motore 2021'!$E$32,2)</f>
        <v>0</v>
      </c>
      <c r="AQ61" s="117">
        <f>IF(B61&lt;&gt;0,((Q61+R61)*Ripartizione!B61),Q61+R61)</f>
        <v>0</v>
      </c>
      <c r="AR61" s="117">
        <f>IF(B61&lt;&gt;0,((Ripartizione!B61*W61)+(Ripartizione!B61*X61)), W61+X61)</f>
        <v>0</v>
      </c>
      <c r="AS61" s="117">
        <f t="shared" si="19"/>
        <v>0</v>
      </c>
      <c r="AT61" s="117">
        <f>IF(B61&lt;&gt;0,((Ripartizione!B61*AI61)+(Ripartizione!B61*AJ61)), AI61+AJ61)</f>
        <v>0</v>
      </c>
      <c r="AU61" s="117">
        <f>IF(B61&lt;&gt;0,((Ripartizione!B61*AO61)+(Ripartizione!B61*AP61)), AO61+AP61)</f>
        <v>0</v>
      </c>
      <c r="AV61" s="117">
        <f t="shared" si="20"/>
        <v>0</v>
      </c>
      <c r="AW61" s="117">
        <f t="shared" si="21"/>
        <v>0</v>
      </c>
      <c r="AX61" s="117">
        <f>IF($C$17="SI",((C61*'MOTORE 2024'!$B$35) + (D61*'Motore 2021'!$B$35)),0)</f>
        <v>0</v>
      </c>
      <c r="AY61" s="118">
        <f>IF($C$17="SI",((C61*'MOTORE 2024'!$B$35)+(C61*'MOTORE 2024'!$B$35)*10% + (D61*'MOTORE 2024'!$B$35)+(D61*'MOTORE 2024'!$B$35)*10%),0)</f>
        <v>0</v>
      </c>
      <c r="AZ61" s="119">
        <f>IF($C$17="SI",(((C61*'MOTORE 2024'!$B$38))+((D61*'Motore 2021'!$B$38))),0)</f>
        <v>0</v>
      </c>
      <c r="BA61" s="118">
        <f>IF($C$17="SI",(((C61*'MOTORE 2024'!$B$38)+((C61*'MOTORE 2024'!$B$38)*10%))+((D61*'MOTORE 2024'!$B$38)+((D61*'MOTORE 2024'!$B$38)*10%))),0)</f>
        <v>0</v>
      </c>
      <c r="BB61" s="118">
        <f t="shared" si="22"/>
        <v>0</v>
      </c>
      <c r="BC61" s="120">
        <f t="shared" si="23"/>
        <v>0</v>
      </c>
      <c r="BD61" s="120">
        <f>IF($C$17="SI",(C61*3*('MOTORE 2024'!$B$41+'MOTORE 2024'!$B$42+'MOTORE 2024'!$B$43+'MOTORE 2024'!$B$44)),(C61*1*('MOTORE 2024'!$B$41+'MOTORE 2024'!$B$42+'MOTORE 2024'!$B$43+'MOTORE 2024'!$B$44)))</f>
        <v>0</v>
      </c>
      <c r="BE61" s="121">
        <f>IF($C$17="SI",(D61*3*('Motore 2021'!$B$41+'Motore 2021'!$B$42+'Motore 2021'!$D$43+'Motore 2021'!$B$44)),(D61*1*('Motore 2021'!$B$41+'Motore 2021'!$B$42+'Motore 2021'!$D$43+'Motore 2021'!$B$44)))</f>
        <v>0</v>
      </c>
      <c r="BF61" s="120">
        <f>IF($C$17="SI",(C61*3*('MOTORE 2024'!$B$41+'MOTORE 2024'!$B$42+'MOTORE 2024'!$B$43+'MOTORE 2024'!$B$44))+((C61*3*('MOTORE 2024'!$B$41+'MOTORE 2024'!$B$42+'MOTORE 2024'!$B$43+'MOTORE 2024'!$B$44))*10%),(C61*1*('MOTORE 2024'!$B$41+'MOTORE 2024'!$B$42+'MOTORE 2024'!$B$43+'MOTORE 2024'!$B$44))+((C61*1*('MOTORE 2024'!$B$41+'MOTORE 2024'!$B$42+'MOTORE 2024'!$B$43+'MOTORE 2024'!$B$44))*10%))</f>
        <v>0</v>
      </c>
      <c r="BG61" s="120">
        <f>IF($C$17="SI",(D61*3*('Motore 2021'!$B$41+'Motore 2021'!$B$42+'Motore 2021'!$D$43+'Motore 2021'!$B$44))+((D61*3*('Motore 2021'!$B$41+'Motore 2021'!$B$42+'Motore 2021'!$D$43+'Motore 2021'!$B$44))*10%),(D61*1*('Motore 2021'!$B$41+'Motore 2021'!$B$42+'Motore 2021'!$D$43+'Motore 2021'!$B$44))+((D61*1*('Motore 2021'!$B$41+'Motore 2021'!$B$42+'Motore 2021'!$D$43+'Motore 2021'!$B$44))*10%))</f>
        <v>0</v>
      </c>
      <c r="BH61" s="120">
        <f t="shared" si="24"/>
        <v>0</v>
      </c>
      <c r="BI61" s="120">
        <f t="shared" si="25"/>
        <v>0</v>
      </c>
      <c r="BJ61" s="120">
        <f>IF(H61&lt;&gt;0,IF($C$17="SI",((('MOTORE 2024'!$B$47+'MOTORE 2024'!$B$50+'MOTORE 2024'!$B$53)/365)*$F$14)+(((('MOTORE 2024'!$B$47+'MOTORE 2024'!$B$50+'Motore 2021'!$B$53)/365)*$F$14)*10%),(('MOTORE 2024'!$B$53/365)*$F$14)+(('MOTORE 2024'!$B$53/365)*$F$14)*10%),0)</f>
        <v>0</v>
      </c>
      <c r="BK61" s="120">
        <f>IF(H61&lt;&gt;0,IF($C$17="SI",((('Motore 2021'!$B$47+'Motore 2021'!$B$50+'Motore 2021'!$B$53)/365)*$F$13)+(((('Motore 2021'!$B$47+'Motore 2021'!$B$50+'Motore 2021'!$B$53)/365)*$F$13)*10%),(('Motore 2021'!$B$53/365)*$F$13)+(('Motore 2021'!$B$53/365)*$F$13)*10%),0)</f>
        <v>0</v>
      </c>
      <c r="BL61" s="120">
        <f>IF(H61&lt;&gt;0,IF($C$17="SI",((('MOTORE 2024'!$B$47+'MOTORE 2024'!$B$50+'MOTORE 2024'!$B$53)/365)*$F$14),(('MOTORE 2024'!$B$53/365)*$F$14)),0)</f>
        <v>0</v>
      </c>
      <c r="BM61" s="120">
        <f>IF(H61&lt;&gt;0,IF($C$17="SI",((('Motore 2021'!$B$47+'Motore 2021'!$B$50+'Motore 2021'!$B$53)/365)*$F$13),(('Motore 2021'!$B$53/365)*$F$13)),0)</f>
        <v>0</v>
      </c>
      <c r="BN61" s="120">
        <f t="shared" si="26"/>
        <v>0</v>
      </c>
      <c r="BO61" s="122">
        <f t="shared" si="27"/>
        <v>0</v>
      </c>
      <c r="BP61" s="42"/>
    </row>
    <row r="62" spans="1:68" x14ac:dyDescent="0.3">
      <c r="A62" s="65" t="s">
        <v>102</v>
      </c>
      <c r="B62" s="51">
        <v>0</v>
      </c>
      <c r="C62" s="51">
        <v>0</v>
      </c>
      <c r="D62" s="51">
        <v>0</v>
      </c>
      <c r="E62" s="51">
        <f t="shared" si="12"/>
        <v>0</v>
      </c>
      <c r="F62" s="55" t="s">
        <v>8</v>
      </c>
      <c r="G62" s="62">
        <f t="shared" si="13"/>
        <v>0</v>
      </c>
      <c r="H62" s="62">
        <f t="shared" si="14"/>
        <v>0</v>
      </c>
      <c r="I62" s="63">
        <f t="shared" si="15"/>
        <v>0</v>
      </c>
      <c r="J62" s="63">
        <f t="shared" si="16"/>
        <v>0</v>
      </c>
      <c r="K62" s="64">
        <f t="shared" si="28"/>
        <v>0</v>
      </c>
      <c r="L62" s="64">
        <f t="shared" si="29"/>
        <v>0</v>
      </c>
      <c r="M62" s="106">
        <f>IF(K62&lt;'MOTORE 2024'!$H$28,Ripartizione!K62,'MOTORE 2024'!$H$28)</f>
        <v>0</v>
      </c>
      <c r="N62" s="106">
        <f>IF(L62&lt;'Motore 2021'!$H$28,Ripartizione!L62,'Motore 2021'!$H$28)</f>
        <v>0</v>
      </c>
      <c r="O62" s="106">
        <f t="shared" si="30"/>
        <v>0</v>
      </c>
      <c r="P62" s="106">
        <f t="shared" si="31"/>
        <v>0</v>
      </c>
      <c r="Q62" s="106">
        <f>ROUND(O62*'MOTORE 2024'!$E$28,2)</f>
        <v>0</v>
      </c>
      <c r="R62" s="106">
        <f>ROUND(P62*'Motore 2021'!$E$28,2)</f>
        <v>0</v>
      </c>
      <c r="S62" s="106">
        <f>IF((K62-M62)&lt;'MOTORE 2024'!$H$29,(K62-M62),'MOTORE 2024'!$H$29)</f>
        <v>0</v>
      </c>
      <c r="T62" s="106">
        <f>IF((L62-N62)&lt;'Motore 2021'!$H$29,(L62-N62),'Motore 2021'!$H$29)</f>
        <v>0</v>
      </c>
      <c r="U62" s="106">
        <f t="shared" si="32"/>
        <v>0</v>
      </c>
      <c r="V62" s="106">
        <f t="shared" si="33"/>
        <v>0</v>
      </c>
      <c r="W62" s="106">
        <f>ROUND(U62*'MOTORE 2024'!$E$29,2)</f>
        <v>0</v>
      </c>
      <c r="X62" s="106">
        <f>ROUND(V62*'Motore 2021'!$E$29,2)</f>
        <v>0</v>
      </c>
      <c r="Y62" s="106">
        <f>IF(K62-M62-S62&lt;'MOTORE 2024'!$H$30,(Ripartizione!K62-Ripartizione!M62-Ripartizione!S62),'MOTORE 2024'!$H$30)</f>
        <v>0</v>
      </c>
      <c r="Z62" s="106">
        <f>IF(L62-N62-T62&lt;'Motore 2021'!$H$30,(Ripartizione!L62-Ripartizione!N62-Ripartizione!T62),'Motore 2021'!$H$30)</f>
        <v>0</v>
      </c>
      <c r="AA62" s="106">
        <f t="shared" si="34"/>
        <v>0</v>
      </c>
      <c r="AB62" s="106">
        <f t="shared" si="35"/>
        <v>0</v>
      </c>
      <c r="AC62" s="106">
        <f>ROUND(AA62*'MOTORE 2024'!$E$30,2)</f>
        <v>0</v>
      </c>
      <c r="AD62" s="106">
        <f>ROUND(AB62*'Motore 2021'!$E$30,2)</f>
        <v>0</v>
      </c>
      <c r="AE62" s="106">
        <f>IF((K62-M62-S62-Y62)&lt;'MOTORE 2024'!$H$31, (K62-M62-S62-Y62),'MOTORE 2024'!$H$31)</f>
        <v>0</v>
      </c>
      <c r="AF62" s="106">
        <f>IF((L62-N62-T62-Z62)&lt;'Motore 2021'!$H$31, (L62-N62-T62-Z62),'Motore 2021'!$H$31)</f>
        <v>0</v>
      </c>
      <c r="AG62" s="106">
        <f t="shared" si="36"/>
        <v>0</v>
      </c>
      <c r="AH62" s="106">
        <f t="shared" si="37"/>
        <v>0</v>
      </c>
      <c r="AI62" s="106">
        <f>ROUND(AG62*'MOTORE 2024'!$E$31,2)</f>
        <v>0</v>
      </c>
      <c r="AJ62" s="106">
        <f>ROUND(AH62*'Motore 2021'!$E$31,2)</f>
        <v>0</v>
      </c>
      <c r="AK62" s="106">
        <f t="shared" si="17"/>
        <v>0</v>
      </c>
      <c r="AL62" s="106">
        <f t="shared" si="18"/>
        <v>0</v>
      </c>
      <c r="AM62" s="106">
        <f t="shared" si="38"/>
        <v>0</v>
      </c>
      <c r="AN62" s="106">
        <f t="shared" si="39"/>
        <v>0</v>
      </c>
      <c r="AO62" s="106">
        <f>ROUND(AM62*'MOTORE 2024'!$E$32,2)</f>
        <v>0</v>
      </c>
      <c r="AP62" s="106">
        <f>ROUND(AN62*'Motore 2021'!$E$32,2)</f>
        <v>0</v>
      </c>
      <c r="AQ62" s="117">
        <f>IF(B62&lt;&gt;0,((Q62+R62)*Ripartizione!B62),Q62+R62)</f>
        <v>0</v>
      </c>
      <c r="AR62" s="117">
        <f>IF(B62&lt;&gt;0,((Ripartizione!B62*W62)+(Ripartizione!B62*X62)), W62+X62)</f>
        <v>0</v>
      </c>
      <c r="AS62" s="117">
        <f t="shared" si="19"/>
        <v>0</v>
      </c>
      <c r="AT62" s="117">
        <f>IF(B62&lt;&gt;0,((Ripartizione!B62*AI62)+(Ripartizione!B62*AJ62)), AI62+AJ62)</f>
        <v>0</v>
      </c>
      <c r="AU62" s="117">
        <f>IF(B62&lt;&gt;0,((Ripartizione!B62*AO62)+(Ripartizione!B62*AP62)), AO62+AP62)</f>
        <v>0</v>
      </c>
      <c r="AV62" s="117">
        <f t="shared" si="20"/>
        <v>0</v>
      </c>
      <c r="AW62" s="117">
        <f t="shared" si="21"/>
        <v>0</v>
      </c>
      <c r="AX62" s="117">
        <f>IF($C$17="SI",((C62*'MOTORE 2024'!$B$35) + (D62*'Motore 2021'!$B$35)),0)</f>
        <v>0</v>
      </c>
      <c r="AY62" s="118">
        <f>IF($C$17="SI",((C62*'MOTORE 2024'!$B$35)+(C62*'MOTORE 2024'!$B$35)*10% + (D62*'MOTORE 2024'!$B$35)+(D62*'MOTORE 2024'!$B$35)*10%),0)</f>
        <v>0</v>
      </c>
      <c r="AZ62" s="119">
        <f>IF($C$17="SI",(((C62*'MOTORE 2024'!$B$38))+((D62*'Motore 2021'!$B$38))),0)</f>
        <v>0</v>
      </c>
      <c r="BA62" s="118">
        <f>IF($C$17="SI",(((C62*'MOTORE 2024'!$B$38)+((C62*'MOTORE 2024'!$B$38)*10%))+((D62*'MOTORE 2024'!$B$38)+((D62*'MOTORE 2024'!$B$38)*10%))),0)</f>
        <v>0</v>
      </c>
      <c r="BB62" s="118">
        <f t="shared" si="22"/>
        <v>0</v>
      </c>
      <c r="BC62" s="120">
        <f t="shared" si="23"/>
        <v>0</v>
      </c>
      <c r="BD62" s="120">
        <f>IF($C$17="SI",(C62*3*('MOTORE 2024'!$B$41+'MOTORE 2024'!$B$42+'MOTORE 2024'!$B$43+'MOTORE 2024'!$B$44)),(C62*1*('MOTORE 2024'!$B$41+'MOTORE 2024'!$B$42+'MOTORE 2024'!$B$43+'MOTORE 2024'!$B$44)))</f>
        <v>0</v>
      </c>
      <c r="BE62" s="121">
        <f>IF($C$17="SI",(D62*3*('Motore 2021'!$B$41+'Motore 2021'!$B$42+'Motore 2021'!$D$43+'Motore 2021'!$B$44)),(D62*1*('Motore 2021'!$B$41+'Motore 2021'!$B$42+'Motore 2021'!$D$43+'Motore 2021'!$B$44)))</f>
        <v>0</v>
      </c>
      <c r="BF62" s="120">
        <f>IF($C$17="SI",(C62*3*('MOTORE 2024'!$B$41+'MOTORE 2024'!$B$42+'MOTORE 2024'!$B$43+'MOTORE 2024'!$B$44))+((C62*3*('MOTORE 2024'!$B$41+'MOTORE 2024'!$B$42+'MOTORE 2024'!$B$43+'MOTORE 2024'!$B$44))*10%),(C62*1*('MOTORE 2024'!$B$41+'MOTORE 2024'!$B$42+'MOTORE 2024'!$B$43+'MOTORE 2024'!$B$44))+((C62*1*('MOTORE 2024'!$B$41+'MOTORE 2024'!$B$42+'MOTORE 2024'!$B$43+'MOTORE 2024'!$B$44))*10%))</f>
        <v>0</v>
      </c>
      <c r="BG62" s="120">
        <f>IF($C$17="SI",(D62*3*('Motore 2021'!$B$41+'Motore 2021'!$B$42+'Motore 2021'!$D$43+'Motore 2021'!$B$44))+((D62*3*('Motore 2021'!$B$41+'Motore 2021'!$B$42+'Motore 2021'!$D$43+'Motore 2021'!$B$44))*10%),(D62*1*('Motore 2021'!$B$41+'Motore 2021'!$B$42+'Motore 2021'!$D$43+'Motore 2021'!$B$44))+((D62*1*('Motore 2021'!$B$41+'Motore 2021'!$B$42+'Motore 2021'!$D$43+'Motore 2021'!$B$44))*10%))</f>
        <v>0</v>
      </c>
      <c r="BH62" s="120">
        <f t="shared" si="24"/>
        <v>0</v>
      </c>
      <c r="BI62" s="120">
        <f t="shared" si="25"/>
        <v>0</v>
      </c>
      <c r="BJ62" s="120">
        <f>IF(H62&lt;&gt;0,IF($C$17="SI",((('MOTORE 2024'!$B$47+'MOTORE 2024'!$B$50+'MOTORE 2024'!$B$53)/365)*$F$14)+(((('MOTORE 2024'!$B$47+'MOTORE 2024'!$B$50+'Motore 2021'!$B$53)/365)*$F$14)*10%),(('MOTORE 2024'!$B$53/365)*$F$14)+(('MOTORE 2024'!$B$53/365)*$F$14)*10%),0)</f>
        <v>0</v>
      </c>
      <c r="BK62" s="120">
        <f>IF(H62&lt;&gt;0,IF($C$17="SI",((('Motore 2021'!$B$47+'Motore 2021'!$B$50+'Motore 2021'!$B$53)/365)*$F$13)+(((('Motore 2021'!$B$47+'Motore 2021'!$B$50+'Motore 2021'!$B$53)/365)*$F$13)*10%),(('Motore 2021'!$B$53/365)*$F$13)+(('Motore 2021'!$B$53/365)*$F$13)*10%),0)</f>
        <v>0</v>
      </c>
      <c r="BL62" s="120">
        <f>IF(H62&lt;&gt;0,IF($C$17="SI",((('MOTORE 2024'!$B$47+'MOTORE 2024'!$B$50+'MOTORE 2024'!$B$53)/365)*$F$14),(('MOTORE 2024'!$B$53/365)*$F$14)),0)</f>
        <v>0</v>
      </c>
      <c r="BM62" s="120">
        <f>IF(H62&lt;&gt;0,IF($C$17="SI",((('Motore 2021'!$B$47+'Motore 2021'!$B$50+'Motore 2021'!$B$53)/365)*$F$13),(('Motore 2021'!$B$53/365)*$F$13)),0)</f>
        <v>0</v>
      </c>
      <c r="BN62" s="120">
        <f t="shared" si="26"/>
        <v>0</v>
      </c>
      <c r="BO62" s="122">
        <f t="shared" si="27"/>
        <v>0</v>
      </c>
      <c r="BP62" s="42"/>
    </row>
    <row r="63" spans="1:68" x14ac:dyDescent="0.3">
      <c r="A63" s="65" t="s">
        <v>103</v>
      </c>
      <c r="B63" s="51">
        <v>0</v>
      </c>
      <c r="C63" s="51">
        <v>0</v>
      </c>
      <c r="D63" s="51">
        <v>0</v>
      </c>
      <c r="E63" s="51">
        <f t="shared" si="12"/>
        <v>0</v>
      </c>
      <c r="F63" s="55" t="s">
        <v>8</v>
      </c>
      <c r="G63" s="62">
        <f t="shared" si="13"/>
        <v>0</v>
      </c>
      <c r="H63" s="62">
        <f t="shared" si="14"/>
        <v>0</v>
      </c>
      <c r="I63" s="63">
        <f t="shared" si="15"/>
        <v>0</v>
      </c>
      <c r="J63" s="63">
        <f t="shared" si="16"/>
        <v>0</v>
      </c>
      <c r="K63" s="64">
        <f t="shared" si="28"/>
        <v>0</v>
      </c>
      <c r="L63" s="64">
        <f t="shared" si="29"/>
        <v>0</v>
      </c>
      <c r="M63" s="106">
        <f>IF(K63&lt;'MOTORE 2024'!$H$28,Ripartizione!K63,'MOTORE 2024'!$H$28)</f>
        <v>0</v>
      </c>
      <c r="N63" s="106">
        <f>IF(L63&lt;'Motore 2021'!$H$28,Ripartizione!L63,'Motore 2021'!$H$28)</f>
        <v>0</v>
      </c>
      <c r="O63" s="106">
        <f t="shared" si="30"/>
        <v>0</v>
      </c>
      <c r="P63" s="106">
        <f t="shared" si="31"/>
        <v>0</v>
      </c>
      <c r="Q63" s="106">
        <f>ROUND(O63*'MOTORE 2024'!$E$28,2)</f>
        <v>0</v>
      </c>
      <c r="R63" s="106">
        <f>ROUND(P63*'Motore 2021'!$E$28,2)</f>
        <v>0</v>
      </c>
      <c r="S63" s="106">
        <f>IF((K63-M63)&lt;'MOTORE 2024'!$H$29,(K63-M63),'MOTORE 2024'!$H$29)</f>
        <v>0</v>
      </c>
      <c r="T63" s="106">
        <f>IF((L63-N63)&lt;'Motore 2021'!$H$29,(L63-N63),'Motore 2021'!$H$29)</f>
        <v>0</v>
      </c>
      <c r="U63" s="106">
        <f t="shared" si="32"/>
        <v>0</v>
      </c>
      <c r="V63" s="106">
        <f t="shared" si="33"/>
        <v>0</v>
      </c>
      <c r="W63" s="106">
        <f>ROUND(U63*'MOTORE 2024'!$E$29,2)</f>
        <v>0</v>
      </c>
      <c r="X63" s="106">
        <f>ROUND(V63*'Motore 2021'!$E$29,2)</f>
        <v>0</v>
      </c>
      <c r="Y63" s="106">
        <f>IF(K63-M63-S63&lt;'MOTORE 2024'!$H$30,(Ripartizione!K63-Ripartizione!M63-Ripartizione!S63),'MOTORE 2024'!$H$30)</f>
        <v>0</v>
      </c>
      <c r="Z63" s="106">
        <f>IF(L63-N63-T63&lt;'Motore 2021'!$H$30,(Ripartizione!L63-Ripartizione!N63-Ripartizione!T63),'Motore 2021'!$H$30)</f>
        <v>0</v>
      </c>
      <c r="AA63" s="106">
        <f t="shared" si="34"/>
        <v>0</v>
      </c>
      <c r="AB63" s="106">
        <f t="shared" si="35"/>
        <v>0</v>
      </c>
      <c r="AC63" s="106">
        <f>ROUND(AA63*'MOTORE 2024'!$E$30,2)</f>
        <v>0</v>
      </c>
      <c r="AD63" s="106">
        <f>ROUND(AB63*'Motore 2021'!$E$30,2)</f>
        <v>0</v>
      </c>
      <c r="AE63" s="106">
        <f>IF((K63-M63-S63-Y63)&lt;'MOTORE 2024'!$H$31, (K63-M63-S63-Y63),'MOTORE 2024'!$H$31)</f>
        <v>0</v>
      </c>
      <c r="AF63" s="106">
        <f>IF((L63-N63-T63-Z63)&lt;'Motore 2021'!$H$31, (L63-N63-T63-Z63),'Motore 2021'!$H$31)</f>
        <v>0</v>
      </c>
      <c r="AG63" s="106">
        <f t="shared" si="36"/>
        <v>0</v>
      </c>
      <c r="AH63" s="106">
        <f t="shared" si="37"/>
        <v>0</v>
      </c>
      <c r="AI63" s="106">
        <f>ROUND(AG63*'MOTORE 2024'!$E$31,2)</f>
        <v>0</v>
      </c>
      <c r="AJ63" s="106">
        <f>ROUND(AH63*'Motore 2021'!$E$31,2)</f>
        <v>0</v>
      </c>
      <c r="AK63" s="106">
        <f t="shared" si="17"/>
        <v>0</v>
      </c>
      <c r="AL63" s="106">
        <f t="shared" si="18"/>
        <v>0</v>
      </c>
      <c r="AM63" s="106">
        <f t="shared" si="38"/>
        <v>0</v>
      </c>
      <c r="AN63" s="106">
        <f t="shared" si="39"/>
        <v>0</v>
      </c>
      <c r="AO63" s="106">
        <f>ROUND(AM63*'MOTORE 2024'!$E$32,2)</f>
        <v>0</v>
      </c>
      <c r="AP63" s="106">
        <f>ROUND(AN63*'Motore 2021'!$E$32,2)</f>
        <v>0</v>
      </c>
      <c r="AQ63" s="117">
        <f>IF(B63&lt;&gt;0,((Q63+R63)*Ripartizione!B63),Q63+R63)</f>
        <v>0</v>
      </c>
      <c r="AR63" s="117">
        <f>IF(B63&lt;&gt;0,((Ripartizione!B63*W63)+(Ripartizione!B63*X63)), W63+X63)</f>
        <v>0</v>
      </c>
      <c r="AS63" s="117">
        <f t="shared" si="19"/>
        <v>0</v>
      </c>
      <c r="AT63" s="117">
        <f>IF(B63&lt;&gt;0,((Ripartizione!B63*AI63)+(Ripartizione!B63*AJ63)), AI63+AJ63)</f>
        <v>0</v>
      </c>
      <c r="AU63" s="117">
        <f>IF(B63&lt;&gt;0,((Ripartizione!B63*AO63)+(Ripartizione!B63*AP63)), AO63+AP63)</f>
        <v>0</v>
      </c>
      <c r="AV63" s="117">
        <f t="shared" si="20"/>
        <v>0</v>
      </c>
      <c r="AW63" s="117">
        <f t="shared" si="21"/>
        <v>0</v>
      </c>
      <c r="AX63" s="117">
        <f>IF($C$17="SI",((C63*'MOTORE 2024'!$B$35) + (D63*'Motore 2021'!$B$35)),0)</f>
        <v>0</v>
      </c>
      <c r="AY63" s="118">
        <f>IF($C$17="SI",((C63*'MOTORE 2024'!$B$35)+(C63*'MOTORE 2024'!$B$35)*10% + (D63*'MOTORE 2024'!$B$35)+(D63*'MOTORE 2024'!$B$35)*10%),0)</f>
        <v>0</v>
      </c>
      <c r="AZ63" s="119">
        <f>IF($C$17="SI",(((C63*'MOTORE 2024'!$B$38))+((D63*'Motore 2021'!$B$38))),0)</f>
        <v>0</v>
      </c>
      <c r="BA63" s="118">
        <f>IF($C$17="SI",(((C63*'MOTORE 2024'!$B$38)+((C63*'MOTORE 2024'!$B$38)*10%))+((D63*'MOTORE 2024'!$B$38)+((D63*'MOTORE 2024'!$B$38)*10%))),0)</f>
        <v>0</v>
      </c>
      <c r="BB63" s="118">
        <f t="shared" si="22"/>
        <v>0</v>
      </c>
      <c r="BC63" s="120">
        <f t="shared" si="23"/>
        <v>0</v>
      </c>
      <c r="BD63" s="120">
        <f>IF($C$17="SI",(C63*3*('MOTORE 2024'!$B$41+'MOTORE 2024'!$B$42+'MOTORE 2024'!$B$43+'MOTORE 2024'!$B$44)),(C63*1*('MOTORE 2024'!$B$41+'MOTORE 2024'!$B$42+'MOTORE 2024'!$B$43+'MOTORE 2024'!$B$44)))</f>
        <v>0</v>
      </c>
      <c r="BE63" s="121">
        <f>IF($C$17="SI",(D63*3*('Motore 2021'!$B$41+'Motore 2021'!$B$42+'Motore 2021'!$D$43+'Motore 2021'!$B$44)),(D63*1*('Motore 2021'!$B$41+'Motore 2021'!$B$42+'Motore 2021'!$D$43+'Motore 2021'!$B$44)))</f>
        <v>0</v>
      </c>
      <c r="BF63" s="120">
        <f>IF($C$17="SI",(C63*3*('MOTORE 2024'!$B$41+'MOTORE 2024'!$B$42+'MOTORE 2024'!$B$43+'MOTORE 2024'!$B$44))+((C63*3*('MOTORE 2024'!$B$41+'MOTORE 2024'!$B$42+'MOTORE 2024'!$B$43+'MOTORE 2024'!$B$44))*10%),(C63*1*('MOTORE 2024'!$B$41+'MOTORE 2024'!$B$42+'MOTORE 2024'!$B$43+'MOTORE 2024'!$B$44))+((C63*1*('MOTORE 2024'!$B$41+'MOTORE 2024'!$B$42+'MOTORE 2024'!$B$43+'MOTORE 2024'!$B$44))*10%))</f>
        <v>0</v>
      </c>
      <c r="BG63" s="120">
        <f>IF($C$17="SI",(D63*3*('Motore 2021'!$B$41+'Motore 2021'!$B$42+'Motore 2021'!$D$43+'Motore 2021'!$B$44))+((D63*3*('Motore 2021'!$B$41+'Motore 2021'!$B$42+'Motore 2021'!$D$43+'Motore 2021'!$B$44))*10%),(D63*1*('Motore 2021'!$B$41+'Motore 2021'!$B$42+'Motore 2021'!$D$43+'Motore 2021'!$B$44))+((D63*1*('Motore 2021'!$B$41+'Motore 2021'!$B$42+'Motore 2021'!$D$43+'Motore 2021'!$B$44))*10%))</f>
        <v>0</v>
      </c>
      <c r="BH63" s="120">
        <f t="shared" si="24"/>
        <v>0</v>
      </c>
      <c r="BI63" s="120">
        <f t="shared" si="25"/>
        <v>0</v>
      </c>
      <c r="BJ63" s="120">
        <f>IF(H63&lt;&gt;0,IF($C$17="SI",((('MOTORE 2024'!$B$47+'MOTORE 2024'!$B$50+'MOTORE 2024'!$B$53)/365)*$F$14)+(((('MOTORE 2024'!$B$47+'MOTORE 2024'!$B$50+'Motore 2021'!$B$53)/365)*$F$14)*10%),(('MOTORE 2024'!$B$53/365)*$F$14)+(('MOTORE 2024'!$B$53/365)*$F$14)*10%),0)</f>
        <v>0</v>
      </c>
      <c r="BK63" s="120">
        <f>IF(H63&lt;&gt;0,IF($C$17="SI",((('Motore 2021'!$B$47+'Motore 2021'!$B$50+'Motore 2021'!$B$53)/365)*$F$13)+(((('Motore 2021'!$B$47+'Motore 2021'!$B$50+'Motore 2021'!$B$53)/365)*$F$13)*10%),(('Motore 2021'!$B$53/365)*$F$13)+(('Motore 2021'!$B$53/365)*$F$13)*10%),0)</f>
        <v>0</v>
      </c>
      <c r="BL63" s="120">
        <f>IF(H63&lt;&gt;0,IF($C$17="SI",((('MOTORE 2024'!$B$47+'MOTORE 2024'!$B$50+'MOTORE 2024'!$B$53)/365)*$F$14),(('MOTORE 2024'!$B$53/365)*$F$14)),0)</f>
        <v>0</v>
      </c>
      <c r="BM63" s="120">
        <f>IF(H63&lt;&gt;0,IF($C$17="SI",((('Motore 2021'!$B$47+'Motore 2021'!$B$50+'Motore 2021'!$B$53)/365)*$F$13),(('Motore 2021'!$B$53/365)*$F$13)),0)</f>
        <v>0</v>
      </c>
      <c r="BN63" s="120">
        <f t="shared" si="26"/>
        <v>0</v>
      </c>
      <c r="BO63" s="122">
        <f t="shared" si="27"/>
        <v>0</v>
      </c>
      <c r="BP63" s="42"/>
    </row>
    <row r="64" spans="1:68" x14ac:dyDescent="0.3">
      <c r="A64" s="65" t="s">
        <v>104</v>
      </c>
      <c r="B64" s="51">
        <v>0</v>
      </c>
      <c r="C64" s="51">
        <v>0</v>
      </c>
      <c r="D64" s="51">
        <v>0</v>
      </c>
      <c r="E64" s="51">
        <f t="shared" si="12"/>
        <v>0</v>
      </c>
      <c r="F64" s="55" t="s">
        <v>8</v>
      </c>
      <c r="G64" s="62">
        <f t="shared" si="13"/>
        <v>0</v>
      </c>
      <c r="H64" s="62">
        <f t="shared" si="14"/>
        <v>0</v>
      </c>
      <c r="I64" s="63">
        <f t="shared" si="15"/>
        <v>0</v>
      </c>
      <c r="J64" s="63">
        <f t="shared" si="16"/>
        <v>0</v>
      </c>
      <c r="K64" s="64">
        <f t="shared" si="28"/>
        <v>0</v>
      </c>
      <c r="L64" s="64">
        <f t="shared" si="29"/>
        <v>0</v>
      </c>
      <c r="M64" s="106">
        <f>IF(K64&lt;'MOTORE 2024'!$H$28,Ripartizione!K64,'MOTORE 2024'!$H$28)</f>
        <v>0</v>
      </c>
      <c r="N64" s="106">
        <f>IF(L64&lt;'Motore 2021'!$H$28,Ripartizione!L64,'Motore 2021'!$H$28)</f>
        <v>0</v>
      </c>
      <c r="O64" s="106">
        <f t="shared" si="30"/>
        <v>0</v>
      </c>
      <c r="P64" s="106">
        <f t="shared" si="31"/>
        <v>0</v>
      </c>
      <c r="Q64" s="106">
        <f>ROUND(O64*'MOTORE 2024'!$E$28,2)</f>
        <v>0</v>
      </c>
      <c r="R64" s="106">
        <f>ROUND(P64*'Motore 2021'!$E$28,2)</f>
        <v>0</v>
      </c>
      <c r="S64" s="106">
        <f>IF((K64-M64)&lt;'MOTORE 2024'!$H$29,(K64-M64),'MOTORE 2024'!$H$29)</f>
        <v>0</v>
      </c>
      <c r="T64" s="106">
        <f>IF((L64-N64)&lt;'Motore 2021'!$H$29,(L64-N64),'Motore 2021'!$H$29)</f>
        <v>0</v>
      </c>
      <c r="U64" s="106">
        <f t="shared" si="32"/>
        <v>0</v>
      </c>
      <c r="V64" s="106">
        <f t="shared" si="33"/>
        <v>0</v>
      </c>
      <c r="W64" s="106">
        <f>ROUND(U64*'MOTORE 2024'!$E$29,2)</f>
        <v>0</v>
      </c>
      <c r="X64" s="106">
        <f>ROUND(V64*'Motore 2021'!$E$29,2)</f>
        <v>0</v>
      </c>
      <c r="Y64" s="106">
        <f>IF(K64-M64-S64&lt;'MOTORE 2024'!$H$30,(Ripartizione!K64-Ripartizione!M64-Ripartizione!S64),'MOTORE 2024'!$H$30)</f>
        <v>0</v>
      </c>
      <c r="Z64" s="106">
        <f>IF(L64-N64-T64&lt;'Motore 2021'!$H$30,(Ripartizione!L64-Ripartizione!N64-Ripartizione!T64),'Motore 2021'!$H$30)</f>
        <v>0</v>
      </c>
      <c r="AA64" s="106">
        <f t="shared" si="34"/>
        <v>0</v>
      </c>
      <c r="AB64" s="106">
        <f t="shared" si="35"/>
        <v>0</v>
      </c>
      <c r="AC64" s="106">
        <f>ROUND(AA64*'MOTORE 2024'!$E$30,2)</f>
        <v>0</v>
      </c>
      <c r="AD64" s="106">
        <f>ROUND(AB64*'Motore 2021'!$E$30,2)</f>
        <v>0</v>
      </c>
      <c r="AE64" s="106">
        <f>IF((K64-M64-S64-Y64)&lt;'MOTORE 2024'!$H$31, (K64-M64-S64-Y64),'MOTORE 2024'!$H$31)</f>
        <v>0</v>
      </c>
      <c r="AF64" s="106">
        <f>IF((L64-N64-T64-Z64)&lt;'Motore 2021'!$H$31, (L64-N64-T64-Z64),'Motore 2021'!$H$31)</f>
        <v>0</v>
      </c>
      <c r="AG64" s="106">
        <f t="shared" si="36"/>
        <v>0</v>
      </c>
      <c r="AH64" s="106">
        <f t="shared" si="37"/>
        <v>0</v>
      </c>
      <c r="AI64" s="106">
        <f>ROUND(AG64*'MOTORE 2024'!$E$31,2)</f>
        <v>0</v>
      </c>
      <c r="AJ64" s="106">
        <f>ROUND(AH64*'Motore 2021'!$E$31,2)</f>
        <v>0</v>
      </c>
      <c r="AK64" s="106">
        <f t="shared" si="17"/>
        <v>0</v>
      </c>
      <c r="AL64" s="106">
        <f t="shared" si="18"/>
        <v>0</v>
      </c>
      <c r="AM64" s="106">
        <f t="shared" si="38"/>
        <v>0</v>
      </c>
      <c r="AN64" s="106">
        <f t="shared" si="39"/>
        <v>0</v>
      </c>
      <c r="AO64" s="106">
        <f>ROUND(AM64*'MOTORE 2024'!$E$32,2)</f>
        <v>0</v>
      </c>
      <c r="AP64" s="106">
        <f>ROUND(AN64*'Motore 2021'!$E$32,2)</f>
        <v>0</v>
      </c>
      <c r="AQ64" s="117">
        <f>IF(B64&lt;&gt;0,((Q64+R64)*Ripartizione!B64),Q64+R64)</f>
        <v>0</v>
      </c>
      <c r="AR64" s="117">
        <f>IF(B64&lt;&gt;0,((Ripartizione!B64*W64)+(Ripartizione!B64*X64)), W64+X64)</f>
        <v>0</v>
      </c>
      <c r="AS64" s="117">
        <f t="shared" si="19"/>
        <v>0</v>
      </c>
      <c r="AT64" s="117">
        <f>IF(B64&lt;&gt;0,((Ripartizione!B64*AI64)+(Ripartizione!B64*AJ64)), AI64+AJ64)</f>
        <v>0</v>
      </c>
      <c r="AU64" s="117">
        <f>IF(B64&lt;&gt;0,((Ripartizione!B64*AO64)+(Ripartizione!B64*AP64)), AO64+AP64)</f>
        <v>0</v>
      </c>
      <c r="AV64" s="117">
        <f t="shared" si="20"/>
        <v>0</v>
      </c>
      <c r="AW64" s="117">
        <f t="shared" si="21"/>
        <v>0</v>
      </c>
      <c r="AX64" s="117">
        <f>IF($C$17="SI",((C64*'MOTORE 2024'!$B$35) + (D64*'Motore 2021'!$B$35)),0)</f>
        <v>0</v>
      </c>
      <c r="AY64" s="118">
        <f>IF($C$17="SI",((C64*'MOTORE 2024'!$B$35)+(C64*'MOTORE 2024'!$B$35)*10% + (D64*'MOTORE 2024'!$B$35)+(D64*'MOTORE 2024'!$B$35)*10%),0)</f>
        <v>0</v>
      </c>
      <c r="AZ64" s="119">
        <f>IF($C$17="SI",(((C64*'MOTORE 2024'!$B$38))+((D64*'Motore 2021'!$B$38))),0)</f>
        <v>0</v>
      </c>
      <c r="BA64" s="118">
        <f>IF($C$17="SI",(((C64*'MOTORE 2024'!$B$38)+((C64*'MOTORE 2024'!$B$38)*10%))+((D64*'MOTORE 2024'!$B$38)+((D64*'MOTORE 2024'!$B$38)*10%))),0)</f>
        <v>0</v>
      </c>
      <c r="BB64" s="118">
        <f t="shared" si="22"/>
        <v>0</v>
      </c>
      <c r="BC64" s="120">
        <f t="shared" si="23"/>
        <v>0</v>
      </c>
      <c r="BD64" s="120">
        <f>IF($C$17="SI",(C64*3*('MOTORE 2024'!$B$41+'MOTORE 2024'!$B$42+'MOTORE 2024'!$B$43+'MOTORE 2024'!$B$44)),(C64*1*('MOTORE 2024'!$B$41+'MOTORE 2024'!$B$42+'MOTORE 2024'!$B$43+'MOTORE 2024'!$B$44)))</f>
        <v>0</v>
      </c>
      <c r="BE64" s="121">
        <f>IF($C$17="SI",(D64*3*('Motore 2021'!$B$41+'Motore 2021'!$B$42+'Motore 2021'!$D$43+'Motore 2021'!$B$44)),(D64*1*('Motore 2021'!$B$41+'Motore 2021'!$B$42+'Motore 2021'!$D$43+'Motore 2021'!$B$44)))</f>
        <v>0</v>
      </c>
      <c r="BF64" s="120">
        <f>IF($C$17="SI",(C64*3*('MOTORE 2024'!$B$41+'MOTORE 2024'!$B$42+'MOTORE 2024'!$B$43+'MOTORE 2024'!$B$44))+((C64*3*('MOTORE 2024'!$B$41+'MOTORE 2024'!$B$42+'MOTORE 2024'!$B$43+'MOTORE 2024'!$B$44))*10%),(C64*1*('MOTORE 2024'!$B$41+'MOTORE 2024'!$B$42+'MOTORE 2024'!$B$43+'MOTORE 2024'!$B$44))+((C64*1*('MOTORE 2024'!$B$41+'MOTORE 2024'!$B$42+'MOTORE 2024'!$B$43+'MOTORE 2024'!$B$44))*10%))</f>
        <v>0</v>
      </c>
      <c r="BG64" s="120">
        <f>IF($C$17="SI",(D64*3*('Motore 2021'!$B$41+'Motore 2021'!$B$42+'Motore 2021'!$D$43+'Motore 2021'!$B$44))+((D64*3*('Motore 2021'!$B$41+'Motore 2021'!$B$42+'Motore 2021'!$D$43+'Motore 2021'!$B$44))*10%),(D64*1*('Motore 2021'!$B$41+'Motore 2021'!$B$42+'Motore 2021'!$D$43+'Motore 2021'!$B$44))+((D64*1*('Motore 2021'!$B$41+'Motore 2021'!$B$42+'Motore 2021'!$D$43+'Motore 2021'!$B$44))*10%))</f>
        <v>0</v>
      </c>
      <c r="BH64" s="120">
        <f t="shared" si="24"/>
        <v>0</v>
      </c>
      <c r="BI64" s="120">
        <f t="shared" si="25"/>
        <v>0</v>
      </c>
      <c r="BJ64" s="120">
        <f>IF(H64&lt;&gt;0,IF($C$17="SI",((('MOTORE 2024'!$B$47+'MOTORE 2024'!$B$50+'MOTORE 2024'!$B$53)/365)*$F$14)+(((('MOTORE 2024'!$B$47+'MOTORE 2024'!$B$50+'Motore 2021'!$B$53)/365)*$F$14)*10%),(('MOTORE 2024'!$B$53/365)*$F$14)+(('MOTORE 2024'!$B$53/365)*$F$14)*10%),0)</f>
        <v>0</v>
      </c>
      <c r="BK64" s="120">
        <f>IF(H64&lt;&gt;0,IF($C$17="SI",((('Motore 2021'!$B$47+'Motore 2021'!$B$50+'Motore 2021'!$B$53)/365)*$F$13)+(((('Motore 2021'!$B$47+'Motore 2021'!$B$50+'Motore 2021'!$B$53)/365)*$F$13)*10%),(('Motore 2021'!$B$53/365)*$F$13)+(('Motore 2021'!$B$53/365)*$F$13)*10%),0)</f>
        <v>0</v>
      </c>
      <c r="BL64" s="120">
        <f>IF(H64&lt;&gt;0,IF($C$17="SI",((('MOTORE 2024'!$B$47+'MOTORE 2024'!$B$50+'MOTORE 2024'!$B$53)/365)*$F$14),(('MOTORE 2024'!$B$53/365)*$F$14)),0)</f>
        <v>0</v>
      </c>
      <c r="BM64" s="120">
        <f>IF(H64&lt;&gt;0,IF($C$17="SI",((('Motore 2021'!$B$47+'Motore 2021'!$B$50+'Motore 2021'!$B$53)/365)*$F$13),(('Motore 2021'!$B$53/365)*$F$13)),0)</f>
        <v>0</v>
      </c>
      <c r="BN64" s="120">
        <f t="shared" si="26"/>
        <v>0</v>
      </c>
      <c r="BO64" s="122">
        <f t="shared" si="27"/>
        <v>0</v>
      </c>
      <c r="BP64" s="42"/>
    </row>
    <row r="65" spans="1:68" x14ac:dyDescent="0.3">
      <c r="A65" s="65" t="s">
        <v>105</v>
      </c>
      <c r="B65" s="51">
        <v>0</v>
      </c>
      <c r="C65" s="51">
        <v>0</v>
      </c>
      <c r="D65" s="51">
        <v>0</v>
      </c>
      <c r="E65" s="51">
        <f t="shared" si="12"/>
        <v>0</v>
      </c>
      <c r="F65" s="55" t="s">
        <v>8</v>
      </c>
      <c r="G65" s="62">
        <f t="shared" si="13"/>
        <v>0</v>
      </c>
      <c r="H65" s="62">
        <f t="shared" si="14"/>
        <v>0</v>
      </c>
      <c r="I65" s="63">
        <f t="shared" si="15"/>
        <v>0</v>
      </c>
      <c r="J65" s="63">
        <f t="shared" si="16"/>
        <v>0</v>
      </c>
      <c r="K65" s="64">
        <f t="shared" si="28"/>
        <v>0</v>
      </c>
      <c r="L65" s="64">
        <f t="shared" si="29"/>
        <v>0</v>
      </c>
      <c r="M65" s="106">
        <f>IF(K65&lt;'MOTORE 2024'!$H$28,Ripartizione!K65,'MOTORE 2024'!$H$28)</f>
        <v>0</v>
      </c>
      <c r="N65" s="106">
        <f>IF(L65&lt;'Motore 2021'!$H$28,Ripartizione!L65,'Motore 2021'!$H$28)</f>
        <v>0</v>
      </c>
      <c r="O65" s="106">
        <f t="shared" si="30"/>
        <v>0</v>
      </c>
      <c r="P65" s="106">
        <f t="shared" si="31"/>
        <v>0</v>
      </c>
      <c r="Q65" s="106">
        <f>ROUND(O65*'MOTORE 2024'!$E$28,2)</f>
        <v>0</v>
      </c>
      <c r="R65" s="106">
        <f>ROUND(P65*'Motore 2021'!$E$28,2)</f>
        <v>0</v>
      </c>
      <c r="S65" s="106">
        <f>IF((K65-M65)&lt;'MOTORE 2024'!$H$29,(K65-M65),'MOTORE 2024'!$H$29)</f>
        <v>0</v>
      </c>
      <c r="T65" s="106">
        <f>IF((L65-N65)&lt;'Motore 2021'!$H$29,(L65-N65),'Motore 2021'!$H$29)</f>
        <v>0</v>
      </c>
      <c r="U65" s="106">
        <f t="shared" si="32"/>
        <v>0</v>
      </c>
      <c r="V65" s="106">
        <f t="shared" si="33"/>
        <v>0</v>
      </c>
      <c r="W65" s="106">
        <f>ROUND(U65*'MOTORE 2024'!$E$29,2)</f>
        <v>0</v>
      </c>
      <c r="X65" s="106">
        <f>ROUND(V65*'Motore 2021'!$E$29,2)</f>
        <v>0</v>
      </c>
      <c r="Y65" s="106">
        <f>IF(K65-M65-S65&lt;'MOTORE 2024'!$H$30,(Ripartizione!K65-Ripartizione!M65-Ripartizione!S65),'MOTORE 2024'!$H$30)</f>
        <v>0</v>
      </c>
      <c r="Z65" s="106">
        <f>IF(L65-N65-T65&lt;'Motore 2021'!$H$30,(Ripartizione!L65-Ripartizione!N65-Ripartizione!T65),'Motore 2021'!$H$30)</f>
        <v>0</v>
      </c>
      <c r="AA65" s="106">
        <f t="shared" si="34"/>
        <v>0</v>
      </c>
      <c r="AB65" s="106">
        <f t="shared" si="35"/>
        <v>0</v>
      </c>
      <c r="AC65" s="106">
        <f>ROUND(AA65*'MOTORE 2024'!$E$30,2)</f>
        <v>0</v>
      </c>
      <c r="AD65" s="106">
        <f>ROUND(AB65*'Motore 2021'!$E$30,2)</f>
        <v>0</v>
      </c>
      <c r="AE65" s="106">
        <f>IF((K65-M65-S65-Y65)&lt;'MOTORE 2024'!$H$31, (K65-M65-S65-Y65),'MOTORE 2024'!$H$31)</f>
        <v>0</v>
      </c>
      <c r="AF65" s="106">
        <f>IF((L65-N65-T65-Z65)&lt;'Motore 2021'!$H$31, (L65-N65-T65-Z65),'Motore 2021'!$H$31)</f>
        <v>0</v>
      </c>
      <c r="AG65" s="106">
        <f t="shared" si="36"/>
        <v>0</v>
      </c>
      <c r="AH65" s="106">
        <f t="shared" si="37"/>
        <v>0</v>
      </c>
      <c r="AI65" s="106">
        <f>ROUND(AG65*'MOTORE 2024'!$E$31,2)</f>
        <v>0</v>
      </c>
      <c r="AJ65" s="106">
        <f>ROUND(AH65*'Motore 2021'!$E$31,2)</f>
        <v>0</v>
      </c>
      <c r="AK65" s="106">
        <f t="shared" si="17"/>
        <v>0</v>
      </c>
      <c r="AL65" s="106">
        <f t="shared" si="18"/>
        <v>0</v>
      </c>
      <c r="AM65" s="106">
        <f t="shared" si="38"/>
        <v>0</v>
      </c>
      <c r="AN65" s="106">
        <f t="shared" si="39"/>
        <v>0</v>
      </c>
      <c r="AO65" s="106">
        <f>ROUND(AM65*'MOTORE 2024'!$E$32,2)</f>
        <v>0</v>
      </c>
      <c r="AP65" s="106">
        <f>ROUND(AN65*'Motore 2021'!$E$32,2)</f>
        <v>0</v>
      </c>
      <c r="AQ65" s="117">
        <f>IF(B65&lt;&gt;0,((Q65+R65)*Ripartizione!B65),Q65+R65)</f>
        <v>0</v>
      </c>
      <c r="AR65" s="117">
        <f>IF(B65&lt;&gt;0,((Ripartizione!B65*W65)+(Ripartizione!B65*X65)), W65+X65)</f>
        <v>0</v>
      </c>
      <c r="AS65" s="117">
        <f t="shared" si="19"/>
        <v>0</v>
      </c>
      <c r="AT65" s="117">
        <f>IF(B65&lt;&gt;0,((Ripartizione!B65*AI65)+(Ripartizione!B65*AJ65)), AI65+AJ65)</f>
        <v>0</v>
      </c>
      <c r="AU65" s="117">
        <f>IF(B65&lt;&gt;0,((Ripartizione!B65*AO65)+(Ripartizione!B65*AP65)), AO65+AP65)</f>
        <v>0</v>
      </c>
      <c r="AV65" s="117">
        <f t="shared" si="20"/>
        <v>0</v>
      </c>
      <c r="AW65" s="117">
        <f t="shared" si="21"/>
        <v>0</v>
      </c>
      <c r="AX65" s="117">
        <f>IF($C$17="SI",((C65*'MOTORE 2024'!$B$35) + (D65*'Motore 2021'!$B$35)),0)</f>
        <v>0</v>
      </c>
      <c r="AY65" s="118">
        <f>IF($C$17="SI",((C65*'MOTORE 2024'!$B$35)+(C65*'MOTORE 2024'!$B$35)*10% + (D65*'MOTORE 2024'!$B$35)+(D65*'MOTORE 2024'!$B$35)*10%),0)</f>
        <v>0</v>
      </c>
      <c r="AZ65" s="119">
        <f>IF($C$17="SI",(((C65*'MOTORE 2024'!$B$38))+((D65*'Motore 2021'!$B$38))),0)</f>
        <v>0</v>
      </c>
      <c r="BA65" s="118">
        <f>IF($C$17="SI",(((C65*'MOTORE 2024'!$B$38)+((C65*'MOTORE 2024'!$B$38)*10%))+((D65*'MOTORE 2024'!$B$38)+((D65*'MOTORE 2024'!$B$38)*10%))),0)</f>
        <v>0</v>
      </c>
      <c r="BB65" s="118">
        <f t="shared" si="22"/>
        <v>0</v>
      </c>
      <c r="BC65" s="120">
        <f t="shared" si="23"/>
        <v>0</v>
      </c>
      <c r="BD65" s="120">
        <f>IF($C$17="SI",(C65*3*('MOTORE 2024'!$B$41+'MOTORE 2024'!$B$42+'MOTORE 2024'!$B$43+'MOTORE 2024'!$B$44)),(C65*1*('MOTORE 2024'!$B$41+'MOTORE 2024'!$B$42+'MOTORE 2024'!$B$43+'MOTORE 2024'!$B$44)))</f>
        <v>0</v>
      </c>
      <c r="BE65" s="121">
        <f>IF($C$17="SI",(D65*3*('Motore 2021'!$B$41+'Motore 2021'!$B$42+'Motore 2021'!$D$43+'Motore 2021'!$B$44)),(D65*1*('Motore 2021'!$B$41+'Motore 2021'!$B$42+'Motore 2021'!$D$43+'Motore 2021'!$B$44)))</f>
        <v>0</v>
      </c>
      <c r="BF65" s="120">
        <f>IF($C$17="SI",(C65*3*('MOTORE 2024'!$B$41+'MOTORE 2024'!$B$42+'MOTORE 2024'!$B$43+'MOTORE 2024'!$B$44))+((C65*3*('MOTORE 2024'!$B$41+'MOTORE 2024'!$B$42+'MOTORE 2024'!$B$43+'MOTORE 2024'!$B$44))*10%),(C65*1*('MOTORE 2024'!$B$41+'MOTORE 2024'!$B$42+'MOTORE 2024'!$B$43+'MOTORE 2024'!$B$44))+((C65*1*('MOTORE 2024'!$B$41+'MOTORE 2024'!$B$42+'MOTORE 2024'!$B$43+'MOTORE 2024'!$B$44))*10%))</f>
        <v>0</v>
      </c>
      <c r="BG65" s="120">
        <f>IF($C$17="SI",(D65*3*('Motore 2021'!$B$41+'Motore 2021'!$B$42+'Motore 2021'!$D$43+'Motore 2021'!$B$44))+((D65*3*('Motore 2021'!$B$41+'Motore 2021'!$B$42+'Motore 2021'!$D$43+'Motore 2021'!$B$44))*10%),(D65*1*('Motore 2021'!$B$41+'Motore 2021'!$B$42+'Motore 2021'!$D$43+'Motore 2021'!$B$44))+((D65*1*('Motore 2021'!$B$41+'Motore 2021'!$B$42+'Motore 2021'!$D$43+'Motore 2021'!$B$44))*10%))</f>
        <v>0</v>
      </c>
      <c r="BH65" s="120">
        <f t="shared" si="24"/>
        <v>0</v>
      </c>
      <c r="BI65" s="120">
        <f t="shared" si="25"/>
        <v>0</v>
      </c>
      <c r="BJ65" s="120">
        <f>IF(H65&lt;&gt;0,IF($C$17="SI",((('MOTORE 2024'!$B$47+'MOTORE 2024'!$B$50+'MOTORE 2024'!$B$53)/365)*$F$14)+(((('MOTORE 2024'!$B$47+'MOTORE 2024'!$B$50+'Motore 2021'!$B$53)/365)*$F$14)*10%),(('MOTORE 2024'!$B$53/365)*$F$14)+(('MOTORE 2024'!$B$53/365)*$F$14)*10%),0)</f>
        <v>0</v>
      </c>
      <c r="BK65" s="120">
        <f>IF(H65&lt;&gt;0,IF($C$17="SI",((('Motore 2021'!$B$47+'Motore 2021'!$B$50+'Motore 2021'!$B$53)/365)*$F$13)+(((('Motore 2021'!$B$47+'Motore 2021'!$B$50+'Motore 2021'!$B$53)/365)*$F$13)*10%),(('Motore 2021'!$B$53/365)*$F$13)+(('Motore 2021'!$B$53/365)*$F$13)*10%),0)</f>
        <v>0</v>
      </c>
      <c r="BL65" s="120">
        <f>IF(H65&lt;&gt;0,IF($C$17="SI",((('MOTORE 2024'!$B$47+'MOTORE 2024'!$B$50+'MOTORE 2024'!$B$53)/365)*$F$14),(('MOTORE 2024'!$B$53/365)*$F$14)),0)</f>
        <v>0</v>
      </c>
      <c r="BM65" s="120">
        <f>IF(H65&lt;&gt;0,IF($C$17="SI",((('Motore 2021'!$B$47+'Motore 2021'!$B$50+'Motore 2021'!$B$53)/365)*$F$13),(('Motore 2021'!$B$53/365)*$F$13)),0)</f>
        <v>0</v>
      </c>
      <c r="BN65" s="120">
        <f t="shared" si="26"/>
        <v>0</v>
      </c>
      <c r="BO65" s="122">
        <f t="shared" si="27"/>
        <v>0</v>
      </c>
      <c r="BP65" s="42"/>
    </row>
    <row r="66" spans="1:68" x14ac:dyDescent="0.3">
      <c r="A66" s="65" t="s">
        <v>106</v>
      </c>
      <c r="B66" s="51">
        <v>0</v>
      </c>
      <c r="C66" s="51">
        <v>0</v>
      </c>
      <c r="D66" s="51">
        <v>0</v>
      </c>
      <c r="E66" s="51">
        <f t="shared" si="12"/>
        <v>0</v>
      </c>
      <c r="F66" s="55" t="s">
        <v>8</v>
      </c>
      <c r="G66" s="62">
        <f t="shared" si="13"/>
        <v>0</v>
      </c>
      <c r="H66" s="62">
        <f t="shared" si="14"/>
        <v>0</v>
      </c>
      <c r="I66" s="63">
        <f t="shared" si="15"/>
        <v>0</v>
      </c>
      <c r="J66" s="63">
        <f t="shared" si="16"/>
        <v>0</v>
      </c>
      <c r="K66" s="64">
        <f t="shared" si="28"/>
        <v>0</v>
      </c>
      <c r="L66" s="64">
        <f t="shared" si="29"/>
        <v>0</v>
      </c>
      <c r="M66" s="106">
        <f>IF(K66&lt;'MOTORE 2024'!$H$28,Ripartizione!K66,'MOTORE 2024'!$H$28)</f>
        <v>0</v>
      </c>
      <c r="N66" s="106">
        <f>IF(L66&lt;'Motore 2021'!$H$28,Ripartizione!L66,'Motore 2021'!$H$28)</f>
        <v>0</v>
      </c>
      <c r="O66" s="106">
        <f t="shared" si="30"/>
        <v>0</v>
      </c>
      <c r="P66" s="106">
        <f t="shared" si="31"/>
        <v>0</v>
      </c>
      <c r="Q66" s="106">
        <f>ROUND(O66*'MOTORE 2024'!$E$28,2)</f>
        <v>0</v>
      </c>
      <c r="R66" s="106">
        <f>ROUND(P66*'Motore 2021'!$E$28,2)</f>
        <v>0</v>
      </c>
      <c r="S66" s="106">
        <f>IF((K66-M66)&lt;'MOTORE 2024'!$H$29,(K66-M66),'MOTORE 2024'!$H$29)</f>
        <v>0</v>
      </c>
      <c r="T66" s="106">
        <f>IF((L66-N66)&lt;'Motore 2021'!$H$29,(L66-N66),'Motore 2021'!$H$29)</f>
        <v>0</v>
      </c>
      <c r="U66" s="106">
        <f t="shared" si="32"/>
        <v>0</v>
      </c>
      <c r="V66" s="106">
        <f t="shared" si="33"/>
        <v>0</v>
      </c>
      <c r="W66" s="106">
        <f>ROUND(U66*'MOTORE 2024'!$E$29,2)</f>
        <v>0</v>
      </c>
      <c r="X66" s="106">
        <f>ROUND(V66*'Motore 2021'!$E$29,2)</f>
        <v>0</v>
      </c>
      <c r="Y66" s="106">
        <f>IF(K66-M66-S66&lt;'MOTORE 2024'!$H$30,(Ripartizione!K66-Ripartizione!M66-Ripartizione!S66),'MOTORE 2024'!$H$30)</f>
        <v>0</v>
      </c>
      <c r="Z66" s="106">
        <f>IF(L66-N66-T66&lt;'Motore 2021'!$H$30,(Ripartizione!L66-Ripartizione!N66-Ripartizione!T66),'Motore 2021'!$H$30)</f>
        <v>0</v>
      </c>
      <c r="AA66" s="106">
        <f t="shared" si="34"/>
        <v>0</v>
      </c>
      <c r="AB66" s="106">
        <f t="shared" si="35"/>
        <v>0</v>
      </c>
      <c r="AC66" s="106">
        <f>ROUND(AA66*'MOTORE 2024'!$E$30,2)</f>
        <v>0</v>
      </c>
      <c r="AD66" s="106">
        <f>ROUND(AB66*'Motore 2021'!$E$30,2)</f>
        <v>0</v>
      </c>
      <c r="AE66" s="106">
        <f>IF((K66-M66-S66-Y66)&lt;'MOTORE 2024'!$H$31, (K66-M66-S66-Y66),'MOTORE 2024'!$H$31)</f>
        <v>0</v>
      </c>
      <c r="AF66" s="106">
        <f>IF((L66-N66-T66-Z66)&lt;'Motore 2021'!$H$31, (L66-N66-T66-Z66),'Motore 2021'!$H$31)</f>
        <v>0</v>
      </c>
      <c r="AG66" s="106">
        <f t="shared" si="36"/>
        <v>0</v>
      </c>
      <c r="AH66" s="106">
        <f t="shared" si="37"/>
        <v>0</v>
      </c>
      <c r="AI66" s="106">
        <f>ROUND(AG66*'MOTORE 2024'!$E$31,2)</f>
        <v>0</v>
      </c>
      <c r="AJ66" s="106">
        <f>ROUND(AH66*'Motore 2021'!$E$31,2)</f>
        <v>0</v>
      </c>
      <c r="AK66" s="106">
        <f t="shared" si="17"/>
        <v>0</v>
      </c>
      <c r="AL66" s="106">
        <f t="shared" si="18"/>
        <v>0</v>
      </c>
      <c r="AM66" s="106">
        <f t="shared" si="38"/>
        <v>0</v>
      </c>
      <c r="AN66" s="106">
        <f t="shared" si="39"/>
        <v>0</v>
      </c>
      <c r="AO66" s="106">
        <f>ROUND(AM66*'MOTORE 2024'!$E$32,2)</f>
        <v>0</v>
      </c>
      <c r="AP66" s="106">
        <f>ROUND(AN66*'Motore 2021'!$E$32,2)</f>
        <v>0</v>
      </c>
      <c r="AQ66" s="117">
        <f>IF(B66&lt;&gt;0,((Q66+R66)*Ripartizione!B66),Q66+R66)</f>
        <v>0</v>
      </c>
      <c r="AR66" s="117">
        <f>IF(B66&lt;&gt;0,((Ripartizione!B66*W66)+(Ripartizione!B66*X66)), W66+X66)</f>
        <v>0</v>
      </c>
      <c r="AS66" s="117">
        <f t="shared" si="19"/>
        <v>0</v>
      </c>
      <c r="AT66" s="117">
        <f>IF(B66&lt;&gt;0,((Ripartizione!B66*AI66)+(Ripartizione!B66*AJ66)), AI66+AJ66)</f>
        <v>0</v>
      </c>
      <c r="AU66" s="117">
        <f>IF(B66&lt;&gt;0,((Ripartizione!B66*AO66)+(Ripartizione!B66*AP66)), AO66+AP66)</f>
        <v>0</v>
      </c>
      <c r="AV66" s="117">
        <f t="shared" si="20"/>
        <v>0</v>
      </c>
      <c r="AW66" s="117">
        <f t="shared" si="21"/>
        <v>0</v>
      </c>
      <c r="AX66" s="117">
        <f>IF($C$17="SI",((C66*'MOTORE 2024'!$B$35) + (D66*'Motore 2021'!$B$35)),0)</f>
        <v>0</v>
      </c>
      <c r="AY66" s="118">
        <f>IF($C$17="SI",((C66*'MOTORE 2024'!$B$35)+(C66*'MOTORE 2024'!$B$35)*10% + (D66*'MOTORE 2024'!$B$35)+(D66*'MOTORE 2024'!$B$35)*10%),0)</f>
        <v>0</v>
      </c>
      <c r="AZ66" s="119">
        <f>IF($C$17="SI",(((C66*'MOTORE 2024'!$B$38))+((D66*'Motore 2021'!$B$38))),0)</f>
        <v>0</v>
      </c>
      <c r="BA66" s="118">
        <f>IF($C$17="SI",(((C66*'MOTORE 2024'!$B$38)+((C66*'MOTORE 2024'!$B$38)*10%))+((D66*'MOTORE 2024'!$B$38)+((D66*'MOTORE 2024'!$B$38)*10%))),0)</f>
        <v>0</v>
      </c>
      <c r="BB66" s="118">
        <f t="shared" si="22"/>
        <v>0</v>
      </c>
      <c r="BC66" s="120">
        <f t="shared" si="23"/>
        <v>0</v>
      </c>
      <c r="BD66" s="120">
        <f>IF($C$17="SI",(C66*3*('MOTORE 2024'!$B$41+'MOTORE 2024'!$B$42+'MOTORE 2024'!$B$43+'MOTORE 2024'!$B$44)),(C66*1*('MOTORE 2024'!$B$41+'MOTORE 2024'!$B$42+'MOTORE 2024'!$B$43+'MOTORE 2024'!$B$44)))</f>
        <v>0</v>
      </c>
      <c r="BE66" s="121">
        <f>IF($C$17="SI",(D66*3*('Motore 2021'!$B$41+'Motore 2021'!$B$42+'Motore 2021'!$D$43+'Motore 2021'!$B$44)),(D66*1*('Motore 2021'!$B$41+'Motore 2021'!$B$42+'Motore 2021'!$D$43+'Motore 2021'!$B$44)))</f>
        <v>0</v>
      </c>
      <c r="BF66" s="120">
        <f>IF($C$17="SI",(C66*3*('MOTORE 2024'!$B$41+'MOTORE 2024'!$B$42+'MOTORE 2024'!$B$43+'MOTORE 2024'!$B$44))+((C66*3*('MOTORE 2024'!$B$41+'MOTORE 2024'!$B$42+'MOTORE 2024'!$B$43+'MOTORE 2024'!$B$44))*10%),(C66*1*('MOTORE 2024'!$B$41+'MOTORE 2024'!$B$42+'MOTORE 2024'!$B$43+'MOTORE 2024'!$B$44))+((C66*1*('MOTORE 2024'!$B$41+'MOTORE 2024'!$B$42+'MOTORE 2024'!$B$43+'MOTORE 2024'!$B$44))*10%))</f>
        <v>0</v>
      </c>
      <c r="BG66" s="120">
        <f>IF($C$17="SI",(D66*3*('Motore 2021'!$B$41+'Motore 2021'!$B$42+'Motore 2021'!$D$43+'Motore 2021'!$B$44))+((D66*3*('Motore 2021'!$B$41+'Motore 2021'!$B$42+'Motore 2021'!$D$43+'Motore 2021'!$B$44))*10%),(D66*1*('Motore 2021'!$B$41+'Motore 2021'!$B$42+'Motore 2021'!$D$43+'Motore 2021'!$B$44))+((D66*1*('Motore 2021'!$B$41+'Motore 2021'!$B$42+'Motore 2021'!$D$43+'Motore 2021'!$B$44))*10%))</f>
        <v>0</v>
      </c>
      <c r="BH66" s="120">
        <f t="shared" si="24"/>
        <v>0</v>
      </c>
      <c r="BI66" s="120">
        <f t="shared" si="25"/>
        <v>0</v>
      </c>
      <c r="BJ66" s="120">
        <f>IF(H66&lt;&gt;0,IF($C$17="SI",((('MOTORE 2024'!$B$47+'MOTORE 2024'!$B$50+'MOTORE 2024'!$B$53)/365)*$F$14)+(((('MOTORE 2024'!$B$47+'MOTORE 2024'!$B$50+'Motore 2021'!$B$53)/365)*$F$14)*10%),(('MOTORE 2024'!$B$53/365)*$F$14)+(('MOTORE 2024'!$B$53/365)*$F$14)*10%),0)</f>
        <v>0</v>
      </c>
      <c r="BK66" s="120">
        <f>IF(H66&lt;&gt;0,IF($C$17="SI",((('Motore 2021'!$B$47+'Motore 2021'!$B$50+'Motore 2021'!$B$53)/365)*$F$13)+(((('Motore 2021'!$B$47+'Motore 2021'!$B$50+'Motore 2021'!$B$53)/365)*$F$13)*10%),(('Motore 2021'!$B$53/365)*$F$13)+(('Motore 2021'!$B$53/365)*$F$13)*10%),0)</f>
        <v>0</v>
      </c>
      <c r="BL66" s="120">
        <f>IF(H66&lt;&gt;0,IF($C$17="SI",((('MOTORE 2024'!$B$47+'MOTORE 2024'!$B$50+'MOTORE 2024'!$B$53)/365)*$F$14),(('MOTORE 2024'!$B$53/365)*$F$14)),0)</f>
        <v>0</v>
      </c>
      <c r="BM66" s="120">
        <f>IF(H66&lt;&gt;0,IF($C$17="SI",((('Motore 2021'!$B$47+'Motore 2021'!$B$50+'Motore 2021'!$B$53)/365)*$F$13),(('Motore 2021'!$B$53/365)*$F$13)),0)</f>
        <v>0</v>
      </c>
      <c r="BN66" s="120">
        <f t="shared" si="26"/>
        <v>0</v>
      </c>
      <c r="BO66" s="122">
        <f t="shared" si="27"/>
        <v>0</v>
      </c>
      <c r="BP66" s="42"/>
    </row>
    <row r="67" spans="1:68" x14ac:dyDescent="0.3">
      <c r="A67" s="65" t="s">
        <v>107</v>
      </c>
      <c r="B67" s="51">
        <v>0</v>
      </c>
      <c r="C67" s="51">
        <v>0</v>
      </c>
      <c r="D67" s="51">
        <v>0</v>
      </c>
      <c r="E67" s="51">
        <f t="shared" si="12"/>
        <v>0</v>
      </c>
      <c r="F67" s="55" t="s">
        <v>8</v>
      </c>
      <c r="G67" s="62">
        <f t="shared" si="13"/>
        <v>0</v>
      </c>
      <c r="H67" s="62">
        <f t="shared" si="14"/>
        <v>0</v>
      </c>
      <c r="I67" s="63">
        <f t="shared" si="15"/>
        <v>0</v>
      </c>
      <c r="J67" s="63">
        <f t="shared" si="16"/>
        <v>0</v>
      </c>
      <c r="K67" s="64">
        <f t="shared" si="28"/>
        <v>0</v>
      </c>
      <c r="L67" s="64">
        <f t="shared" si="29"/>
        <v>0</v>
      </c>
      <c r="M67" s="106">
        <f>IF(K67&lt;'MOTORE 2024'!$H$28,Ripartizione!K67,'MOTORE 2024'!$H$28)</f>
        <v>0</v>
      </c>
      <c r="N67" s="106">
        <f>IF(L67&lt;'Motore 2021'!$H$28,Ripartizione!L67,'Motore 2021'!$H$28)</f>
        <v>0</v>
      </c>
      <c r="O67" s="106">
        <f t="shared" si="30"/>
        <v>0</v>
      </c>
      <c r="P67" s="106">
        <f t="shared" si="31"/>
        <v>0</v>
      </c>
      <c r="Q67" s="106">
        <f>ROUND(O67*'MOTORE 2024'!$E$28,2)</f>
        <v>0</v>
      </c>
      <c r="R67" s="106">
        <f>ROUND(P67*'Motore 2021'!$E$28,2)</f>
        <v>0</v>
      </c>
      <c r="S67" s="106">
        <f>IF((K67-M67)&lt;'MOTORE 2024'!$H$29,(K67-M67),'MOTORE 2024'!$H$29)</f>
        <v>0</v>
      </c>
      <c r="T67" s="106">
        <f>IF((L67-N67)&lt;'Motore 2021'!$H$29,(L67-N67),'Motore 2021'!$H$29)</f>
        <v>0</v>
      </c>
      <c r="U67" s="106">
        <f t="shared" si="32"/>
        <v>0</v>
      </c>
      <c r="V67" s="106">
        <f t="shared" si="33"/>
        <v>0</v>
      </c>
      <c r="W67" s="106">
        <f>ROUND(U67*'MOTORE 2024'!$E$29,2)</f>
        <v>0</v>
      </c>
      <c r="X67" s="106">
        <f>ROUND(V67*'Motore 2021'!$E$29,2)</f>
        <v>0</v>
      </c>
      <c r="Y67" s="106">
        <f>IF(K67-M67-S67&lt;'MOTORE 2024'!$H$30,(Ripartizione!K67-Ripartizione!M67-Ripartizione!S67),'MOTORE 2024'!$H$30)</f>
        <v>0</v>
      </c>
      <c r="Z67" s="106">
        <f>IF(L67-N67-T67&lt;'Motore 2021'!$H$30,(Ripartizione!L67-Ripartizione!N67-Ripartizione!T67),'Motore 2021'!$H$30)</f>
        <v>0</v>
      </c>
      <c r="AA67" s="106">
        <f t="shared" si="34"/>
        <v>0</v>
      </c>
      <c r="AB67" s="106">
        <f t="shared" si="35"/>
        <v>0</v>
      </c>
      <c r="AC67" s="106">
        <f>ROUND(AA67*'MOTORE 2024'!$E$30,2)</f>
        <v>0</v>
      </c>
      <c r="AD67" s="106">
        <f>ROUND(AB67*'Motore 2021'!$E$30,2)</f>
        <v>0</v>
      </c>
      <c r="AE67" s="106">
        <f>IF((K67-M67-S67-Y67)&lt;'MOTORE 2024'!$H$31, (K67-M67-S67-Y67),'MOTORE 2024'!$H$31)</f>
        <v>0</v>
      </c>
      <c r="AF67" s="106">
        <f>IF((L67-N67-T67-Z67)&lt;'Motore 2021'!$H$31, (L67-N67-T67-Z67),'Motore 2021'!$H$31)</f>
        <v>0</v>
      </c>
      <c r="AG67" s="106">
        <f t="shared" si="36"/>
        <v>0</v>
      </c>
      <c r="AH67" s="106">
        <f t="shared" si="37"/>
        <v>0</v>
      </c>
      <c r="AI67" s="106">
        <f>ROUND(AG67*'MOTORE 2024'!$E$31,2)</f>
        <v>0</v>
      </c>
      <c r="AJ67" s="106">
        <f>ROUND(AH67*'Motore 2021'!$E$31,2)</f>
        <v>0</v>
      </c>
      <c r="AK67" s="106">
        <f t="shared" si="17"/>
        <v>0</v>
      </c>
      <c r="AL67" s="106">
        <f t="shared" si="18"/>
        <v>0</v>
      </c>
      <c r="AM67" s="106">
        <f t="shared" si="38"/>
        <v>0</v>
      </c>
      <c r="AN67" s="106">
        <f t="shared" si="39"/>
        <v>0</v>
      </c>
      <c r="AO67" s="106">
        <f>ROUND(AM67*'MOTORE 2024'!$E$32,2)</f>
        <v>0</v>
      </c>
      <c r="AP67" s="106">
        <f>ROUND(AN67*'Motore 2021'!$E$32,2)</f>
        <v>0</v>
      </c>
      <c r="AQ67" s="117">
        <f>IF(B67&lt;&gt;0,((Q67+R67)*Ripartizione!B67),Q67+R67)</f>
        <v>0</v>
      </c>
      <c r="AR67" s="117">
        <f>IF(B67&lt;&gt;0,((Ripartizione!B67*W67)+(Ripartizione!B67*X67)), W67+X67)</f>
        <v>0</v>
      </c>
      <c r="AS67" s="117">
        <f t="shared" si="19"/>
        <v>0</v>
      </c>
      <c r="AT67" s="117">
        <f>IF(B67&lt;&gt;0,((Ripartizione!B67*AI67)+(Ripartizione!B67*AJ67)), AI67+AJ67)</f>
        <v>0</v>
      </c>
      <c r="AU67" s="117">
        <f>IF(B67&lt;&gt;0,((Ripartizione!B67*AO67)+(Ripartizione!B67*AP67)), AO67+AP67)</f>
        <v>0</v>
      </c>
      <c r="AV67" s="117">
        <f t="shared" si="20"/>
        <v>0</v>
      </c>
      <c r="AW67" s="117">
        <f t="shared" si="21"/>
        <v>0</v>
      </c>
      <c r="AX67" s="117">
        <f>IF($C$17="SI",((C67*'MOTORE 2024'!$B$35) + (D67*'Motore 2021'!$B$35)),0)</f>
        <v>0</v>
      </c>
      <c r="AY67" s="118">
        <f>IF($C$17="SI",((C67*'MOTORE 2024'!$B$35)+(C67*'MOTORE 2024'!$B$35)*10% + (D67*'MOTORE 2024'!$B$35)+(D67*'MOTORE 2024'!$B$35)*10%),0)</f>
        <v>0</v>
      </c>
      <c r="AZ67" s="119">
        <f>IF($C$17="SI",(((C67*'MOTORE 2024'!$B$38))+((D67*'Motore 2021'!$B$38))),0)</f>
        <v>0</v>
      </c>
      <c r="BA67" s="118">
        <f>IF($C$17="SI",(((C67*'MOTORE 2024'!$B$38)+((C67*'MOTORE 2024'!$B$38)*10%))+((D67*'MOTORE 2024'!$B$38)+((D67*'MOTORE 2024'!$B$38)*10%))),0)</f>
        <v>0</v>
      </c>
      <c r="BB67" s="118">
        <f t="shared" si="22"/>
        <v>0</v>
      </c>
      <c r="BC67" s="120">
        <f t="shared" si="23"/>
        <v>0</v>
      </c>
      <c r="BD67" s="120">
        <f>IF($C$17="SI",(C67*3*('MOTORE 2024'!$B$41+'MOTORE 2024'!$B$42+'MOTORE 2024'!$B$43+'MOTORE 2024'!$B$44)),(C67*1*('MOTORE 2024'!$B$41+'MOTORE 2024'!$B$42+'MOTORE 2024'!$B$43+'MOTORE 2024'!$B$44)))</f>
        <v>0</v>
      </c>
      <c r="BE67" s="121">
        <f>IF($C$17="SI",(D67*3*('Motore 2021'!$B$41+'Motore 2021'!$B$42+'Motore 2021'!$D$43+'Motore 2021'!$B$44)),(D67*1*('Motore 2021'!$B$41+'Motore 2021'!$B$42+'Motore 2021'!$D$43+'Motore 2021'!$B$44)))</f>
        <v>0</v>
      </c>
      <c r="BF67" s="120">
        <f>IF($C$17="SI",(C67*3*('MOTORE 2024'!$B$41+'MOTORE 2024'!$B$42+'MOTORE 2024'!$B$43+'MOTORE 2024'!$B$44))+((C67*3*('MOTORE 2024'!$B$41+'MOTORE 2024'!$B$42+'MOTORE 2024'!$B$43+'MOTORE 2024'!$B$44))*10%),(C67*1*('MOTORE 2024'!$B$41+'MOTORE 2024'!$B$42+'MOTORE 2024'!$B$43+'MOTORE 2024'!$B$44))+((C67*1*('MOTORE 2024'!$B$41+'MOTORE 2024'!$B$42+'MOTORE 2024'!$B$43+'MOTORE 2024'!$B$44))*10%))</f>
        <v>0</v>
      </c>
      <c r="BG67" s="120">
        <f>IF($C$17="SI",(D67*3*('Motore 2021'!$B$41+'Motore 2021'!$B$42+'Motore 2021'!$D$43+'Motore 2021'!$B$44))+((D67*3*('Motore 2021'!$B$41+'Motore 2021'!$B$42+'Motore 2021'!$D$43+'Motore 2021'!$B$44))*10%),(D67*1*('Motore 2021'!$B$41+'Motore 2021'!$B$42+'Motore 2021'!$D$43+'Motore 2021'!$B$44))+((D67*1*('Motore 2021'!$B$41+'Motore 2021'!$B$42+'Motore 2021'!$D$43+'Motore 2021'!$B$44))*10%))</f>
        <v>0</v>
      </c>
      <c r="BH67" s="120">
        <f t="shared" si="24"/>
        <v>0</v>
      </c>
      <c r="BI67" s="120">
        <f t="shared" si="25"/>
        <v>0</v>
      </c>
      <c r="BJ67" s="120">
        <f>IF(H67&lt;&gt;0,IF($C$17="SI",((('MOTORE 2024'!$B$47+'MOTORE 2024'!$B$50+'MOTORE 2024'!$B$53)/365)*$F$14)+(((('MOTORE 2024'!$B$47+'MOTORE 2024'!$B$50+'Motore 2021'!$B$53)/365)*$F$14)*10%),(('MOTORE 2024'!$B$53/365)*$F$14)+(('MOTORE 2024'!$B$53/365)*$F$14)*10%),0)</f>
        <v>0</v>
      </c>
      <c r="BK67" s="120">
        <f>IF(H67&lt;&gt;0,IF($C$17="SI",((('Motore 2021'!$B$47+'Motore 2021'!$B$50+'Motore 2021'!$B$53)/365)*$F$13)+(((('Motore 2021'!$B$47+'Motore 2021'!$B$50+'Motore 2021'!$B$53)/365)*$F$13)*10%),(('Motore 2021'!$B$53/365)*$F$13)+(('Motore 2021'!$B$53/365)*$F$13)*10%),0)</f>
        <v>0</v>
      </c>
      <c r="BL67" s="120">
        <f>IF(H67&lt;&gt;0,IF($C$17="SI",((('MOTORE 2024'!$B$47+'MOTORE 2024'!$B$50+'MOTORE 2024'!$B$53)/365)*$F$14),(('MOTORE 2024'!$B$53/365)*$F$14)),0)</f>
        <v>0</v>
      </c>
      <c r="BM67" s="120">
        <f>IF(H67&lt;&gt;0,IF($C$17="SI",((('Motore 2021'!$B$47+'Motore 2021'!$B$50+'Motore 2021'!$B$53)/365)*$F$13),(('Motore 2021'!$B$53/365)*$F$13)),0)</f>
        <v>0</v>
      </c>
      <c r="BN67" s="120">
        <f t="shared" si="26"/>
        <v>0</v>
      </c>
      <c r="BO67" s="122">
        <f t="shared" si="27"/>
        <v>0</v>
      </c>
      <c r="BP67" s="42"/>
    </row>
    <row r="68" spans="1:68" x14ac:dyDescent="0.3">
      <c r="A68" s="65" t="s">
        <v>108</v>
      </c>
      <c r="B68" s="51">
        <v>0</v>
      </c>
      <c r="C68" s="51">
        <v>0</v>
      </c>
      <c r="D68" s="51">
        <v>0</v>
      </c>
      <c r="E68" s="51">
        <f t="shared" si="12"/>
        <v>0</v>
      </c>
      <c r="F68" s="55" t="s">
        <v>8</v>
      </c>
      <c r="G68" s="62">
        <f t="shared" si="13"/>
        <v>0</v>
      </c>
      <c r="H68" s="62">
        <f t="shared" si="14"/>
        <v>0</v>
      </c>
      <c r="I68" s="63">
        <f t="shared" si="15"/>
        <v>0</v>
      </c>
      <c r="J68" s="63">
        <f t="shared" si="16"/>
        <v>0</v>
      </c>
      <c r="K68" s="64">
        <f t="shared" si="28"/>
        <v>0</v>
      </c>
      <c r="L68" s="64">
        <f t="shared" si="29"/>
        <v>0</v>
      </c>
      <c r="M68" s="106">
        <f>IF(K68&lt;'MOTORE 2024'!$H$28,Ripartizione!K68,'MOTORE 2024'!$H$28)</f>
        <v>0</v>
      </c>
      <c r="N68" s="106">
        <f>IF(L68&lt;'Motore 2021'!$H$28,Ripartizione!L68,'Motore 2021'!$H$28)</f>
        <v>0</v>
      </c>
      <c r="O68" s="106">
        <f t="shared" si="30"/>
        <v>0</v>
      </c>
      <c r="P68" s="106">
        <f t="shared" si="31"/>
        <v>0</v>
      </c>
      <c r="Q68" s="106">
        <f>ROUND(O68*'MOTORE 2024'!$E$28,2)</f>
        <v>0</v>
      </c>
      <c r="R68" s="106">
        <f>ROUND(P68*'Motore 2021'!$E$28,2)</f>
        <v>0</v>
      </c>
      <c r="S68" s="106">
        <f>IF((K68-M68)&lt;'MOTORE 2024'!$H$29,(K68-M68),'MOTORE 2024'!$H$29)</f>
        <v>0</v>
      </c>
      <c r="T68" s="106">
        <f>IF((L68-N68)&lt;'Motore 2021'!$H$29,(L68-N68),'Motore 2021'!$H$29)</f>
        <v>0</v>
      </c>
      <c r="U68" s="106">
        <f t="shared" si="32"/>
        <v>0</v>
      </c>
      <c r="V68" s="106">
        <f t="shared" si="33"/>
        <v>0</v>
      </c>
      <c r="W68" s="106">
        <f>ROUND(U68*'MOTORE 2024'!$E$29,2)</f>
        <v>0</v>
      </c>
      <c r="X68" s="106">
        <f>ROUND(V68*'Motore 2021'!$E$29,2)</f>
        <v>0</v>
      </c>
      <c r="Y68" s="106">
        <f>IF(K68-M68-S68&lt;'MOTORE 2024'!$H$30,(Ripartizione!K68-Ripartizione!M68-Ripartizione!S68),'MOTORE 2024'!$H$30)</f>
        <v>0</v>
      </c>
      <c r="Z68" s="106">
        <f>IF(L68-N68-T68&lt;'Motore 2021'!$H$30,(Ripartizione!L68-Ripartizione!N68-Ripartizione!T68),'Motore 2021'!$H$30)</f>
        <v>0</v>
      </c>
      <c r="AA68" s="106">
        <f t="shared" si="34"/>
        <v>0</v>
      </c>
      <c r="AB68" s="106">
        <f t="shared" si="35"/>
        <v>0</v>
      </c>
      <c r="AC68" s="106">
        <f>ROUND(AA68*'MOTORE 2024'!$E$30,2)</f>
        <v>0</v>
      </c>
      <c r="AD68" s="106">
        <f>ROUND(AB68*'Motore 2021'!$E$30,2)</f>
        <v>0</v>
      </c>
      <c r="AE68" s="106">
        <f>IF((K68-M68-S68-Y68)&lt;'MOTORE 2024'!$H$31, (K68-M68-S68-Y68),'MOTORE 2024'!$H$31)</f>
        <v>0</v>
      </c>
      <c r="AF68" s="106">
        <f>IF((L68-N68-T68-Z68)&lt;'Motore 2021'!$H$31, (L68-N68-T68-Z68),'Motore 2021'!$H$31)</f>
        <v>0</v>
      </c>
      <c r="AG68" s="106">
        <f t="shared" si="36"/>
        <v>0</v>
      </c>
      <c r="AH68" s="106">
        <f t="shared" si="37"/>
        <v>0</v>
      </c>
      <c r="AI68" s="106">
        <f>ROUND(AG68*'MOTORE 2024'!$E$31,2)</f>
        <v>0</v>
      </c>
      <c r="AJ68" s="106">
        <f>ROUND(AH68*'Motore 2021'!$E$31,2)</f>
        <v>0</v>
      </c>
      <c r="AK68" s="106">
        <f t="shared" si="17"/>
        <v>0</v>
      </c>
      <c r="AL68" s="106">
        <f t="shared" si="18"/>
        <v>0</v>
      </c>
      <c r="AM68" s="106">
        <f t="shared" si="38"/>
        <v>0</v>
      </c>
      <c r="AN68" s="106">
        <f t="shared" si="39"/>
        <v>0</v>
      </c>
      <c r="AO68" s="106">
        <f>ROUND(AM68*'MOTORE 2024'!$E$32,2)</f>
        <v>0</v>
      </c>
      <c r="AP68" s="106">
        <f>ROUND(AN68*'Motore 2021'!$E$32,2)</f>
        <v>0</v>
      </c>
      <c r="AQ68" s="117">
        <f>IF(B68&lt;&gt;0,((Q68+R68)*Ripartizione!B68),Q68+R68)</f>
        <v>0</v>
      </c>
      <c r="AR68" s="117">
        <f>IF(B68&lt;&gt;0,((Ripartizione!B68*W68)+(Ripartizione!B68*X68)), W68+X68)</f>
        <v>0</v>
      </c>
      <c r="AS68" s="117">
        <f t="shared" si="19"/>
        <v>0</v>
      </c>
      <c r="AT68" s="117">
        <f>IF(B68&lt;&gt;0,((Ripartizione!B68*AI68)+(Ripartizione!B68*AJ68)), AI68+AJ68)</f>
        <v>0</v>
      </c>
      <c r="AU68" s="117">
        <f>IF(B68&lt;&gt;0,((Ripartizione!B68*AO68)+(Ripartizione!B68*AP68)), AO68+AP68)</f>
        <v>0</v>
      </c>
      <c r="AV68" s="117">
        <f t="shared" si="20"/>
        <v>0</v>
      </c>
      <c r="AW68" s="117">
        <f t="shared" si="21"/>
        <v>0</v>
      </c>
      <c r="AX68" s="117">
        <f>IF($C$17="SI",((C68*'MOTORE 2024'!$B$35) + (D68*'Motore 2021'!$B$35)),0)</f>
        <v>0</v>
      </c>
      <c r="AY68" s="118">
        <f>IF($C$17="SI",((C68*'MOTORE 2024'!$B$35)+(C68*'MOTORE 2024'!$B$35)*10% + (D68*'MOTORE 2024'!$B$35)+(D68*'MOTORE 2024'!$B$35)*10%),0)</f>
        <v>0</v>
      </c>
      <c r="AZ68" s="119">
        <f>IF($C$17="SI",(((C68*'MOTORE 2024'!$B$38))+((D68*'Motore 2021'!$B$38))),0)</f>
        <v>0</v>
      </c>
      <c r="BA68" s="118">
        <f>IF($C$17="SI",(((C68*'MOTORE 2024'!$B$38)+((C68*'MOTORE 2024'!$B$38)*10%))+((D68*'MOTORE 2024'!$B$38)+((D68*'MOTORE 2024'!$B$38)*10%))),0)</f>
        <v>0</v>
      </c>
      <c r="BB68" s="118">
        <f t="shared" si="22"/>
        <v>0</v>
      </c>
      <c r="BC68" s="120">
        <f t="shared" si="23"/>
        <v>0</v>
      </c>
      <c r="BD68" s="120">
        <f>IF($C$17="SI",(C68*3*('MOTORE 2024'!$B$41+'MOTORE 2024'!$B$42+'MOTORE 2024'!$B$43+'MOTORE 2024'!$B$44)),(C68*1*('MOTORE 2024'!$B$41+'MOTORE 2024'!$B$42+'MOTORE 2024'!$B$43+'MOTORE 2024'!$B$44)))</f>
        <v>0</v>
      </c>
      <c r="BE68" s="121">
        <f>IF($C$17="SI",(D68*3*('Motore 2021'!$B$41+'Motore 2021'!$B$42+'Motore 2021'!$D$43+'Motore 2021'!$B$44)),(D68*1*('Motore 2021'!$B$41+'Motore 2021'!$B$42+'Motore 2021'!$D$43+'Motore 2021'!$B$44)))</f>
        <v>0</v>
      </c>
      <c r="BF68" s="120">
        <f>IF($C$17="SI",(C68*3*('MOTORE 2024'!$B$41+'MOTORE 2024'!$B$42+'MOTORE 2024'!$B$43+'MOTORE 2024'!$B$44))+((C68*3*('MOTORE 2024'!$B$41+'MOTORE 2024'!$B$42+'MOTORE 2024'!$B$43+'MOTORE 2024'!$B$44))*10%),(C68*1*('MOTORE 2024'!$B$41+'MOTORE 2024'!$B$42+'MOTORE 2024'!$B$43+'MOTORE 2024'!$B$44))+((C68*1*('MOTORE 2024'!$B$41+'MOTORE 2024'!$B$42+'MOTORE 2024'!$B$43+'MOTORE 2024'!$B$44))*10%))</f>
        <v>0</v>
      </c>
      <c r="BG68" s="120">
        <f>IF($C$17="SI",(D68*3*('Motore 2021'!$B$41+'Motore 2021'!$B$42+'Motore 2021'!$D$43+'Motore 2021'!$B$44))+((D68*3*('Motore 2021'!$B$41+'Motore 2021'!$B$42+'Motore 2021'!$D$43+'Motore 2021'!$B$44))*10%),(D68*1*('Motore 2021'!$B$41+'Motore 2021'!$B$42+'Motore 2021'!$D$43+'Motore 2021'!$B$44))+((D68*1*('Motore 2021'!$B$41+'Motore 2021'!$B$42+'Motore 2021'!$D$43+'Motore 2021'!$B$44))*10%))</f>
        <v>0</v>
      </c>
      <c r="BH68" s="120">
        <f t="shared" si="24"/>
        <v>0</v>
      </c>
      <c r="BI68" s="120">
        <f t="shared" si="25"/>
        <v>0</v>
      </c>
      <c r="BJ68" s="120">
        <f>IF(H68&lt;&gt;0,IF($C$17="SI",((('MOTORE 2024'!$B$47+'MOTORE 2024'!$B$50+'MOTORE 2024'!$B$53)/365)*$F$14)+(((('MOTORE 2024'!$B$47+'MOTORE 2024'!$B$50+'Motore 2021'!$B$53)/365)*$F$14)*10%),(('MOTORE 2024'!$B$53/365)*$F$14)+(('MOTORE 2024'!$B$53/365)*$F$14)*10%),0)</f>
        <v>0</v>
      </c>
      <c r="BK68" s="120">
        <f>IF(H68&lt;&gt;0,IF($C$17="SI",((('Motore 2021'!$B$47+'Motore 2021'!$B$50+'Motore 2021'!$B$53)/365)*$F$13)+(((('Motore 2021'!$B$47+'Motore 2021'!$B$50+'Motore 2021'!$B$53)/365)*$F$13)*10%),(('Motore 2021'!$B$53/365)*$F$13)+(('Motore 2021'!$B$53/365)*$F$13)*10%),0)</f>
        <v>0</v>
      </c>
      <c r="BL68" s="120">
        <f>IF(H68&lt;&gt;0,IF($C$17="SI",((('MOTORE 2024'!$B$47+'MOTORE 2024'!$B$50+'MOTORE 2024'!$B$53)/365)*$F$14),(('MOTORE 2024'!$B$53/365)*$F$14)),0)</f>
        <v>0</v>
      </c>
      <c r="BM68" s="120">
        <f>IF(H68&lt;&gt;0,IF($C$17="SI",((('Motore 2021'!$B$47+'Motore 2021'!$B$50+'Motore 2021'!$B$53)/365)*$F$13),(('Motore 2021'!$B$53/365)*$F$13)),0)</f>
        <v>0</v>
      </c>
      <c r="BN68" s="120">
        <f t="shared" si="26"/>
        <v>0</v>
      </c>
      <c r="BO68" s="122">
        <f t="shared" si="27"/>
        <v>0</v>
      </c>
      <c r="BP68" s="42"/>
    </row>
    <row r="69" spans="1:68" x14ac:dyDescent="0.3">
      <c r="A69" s="65" t="s">
        <v>109</v>
      </c>
      <c r="B69" s="51">
        <v>0</v>
      </c>
      <c r="C69" s="51">
        <v>0</v>
      </c>
      <c r="D69" s="51">
        <v>0</v>
      </c>
      <c r="E69" s="51">
        <f t="shared" si="12"/>
        <v>0</v>
      </c>
      <c r="F69" s="55" t="s">
        <v>8</v>
      </c>
      <c r="G69" s="62">
        <f t="shared" si="13"/>
        <v>0</v>
      </c>
      <c r="H69" s="62">
        <f t="shared" si="14"/>
        <v>0</v>
      </c>
      <c r="I69" s="63">
        <f t="shared" si="15"/>
        <v>0</v>
      </c>
      <c r="J69" s="63">
        <f t="shared" si="16"/>
        <v>0</v>
      </c>
      <c r="K69" s="64">
        <f t="shared" si="28"/>
        <v>0</v>
      </c>
      <c r="L69" s="64">
        <f t="shared" si="29"/>
        <v>0</v>
      </c>
      <c r="M69" s="106">
        <f>IF(K69&lt;'MOTORE 2024'!$H$28,Ripartizione!K69,'MOTORE 2024'!$H$28)</f>
        <v>0</v>
      </c>
      <c r="N69" s="106">
        <f>IF(L69&lt;'Motore 2021'!$H$28,Ripartizione!L69,'Motore 2021'!$H$28)</f>
        <v>0</v>
      </c>
      <c r="O69" s="106">
        <f t="shared" si="30"/>
        <v>0</v>
      </c>
      <c r="P69" s="106">
        <f t="shared" si="31"/>
        <v>0</v>
      </c>
      <c r="Q69" s="106">
        <f>ROUND(O69*'MOTORE 2024'!$E$28,2)</f>
        <v>0</v>
      </c>
      <c r="R69" s="106">
        <f>ROUND(P69*'Motore 2021'!$E$28,2)</f>
        <v>0</v>
      </c>
      <c r="S69" s="106">
        <f>IF((K69-M69)&lt;'MOTORE 2024'!$H$29,(K69-M69),'MOTORE 2024'!$H$29)</f>
        <v>0</v>
      </c>
      <c r="T69" s="106">
        <f>IF((L69-N69)&lt;'Motore 2021'!$H$29,(L69-N69),'Motore 2021'!$H$29)</f>
        <v>0</v>
      </c>
      <c r="U69" s="106">
        <f t="shared" si="32"/>
        <v>0</v>
      </c>
      <c r="V69" s="106">
        <f t="shared" si="33"/>
        <v>0</v>
      </c>
      <c r="W69" s="106">
        <f>ROUND(U69*'MOTORE 2024'!$E$29,2)</f>
        <v>0</v>
      </c>
      <c r="X69" s="106">
        <f>ROUND(V69*'Motore 2021'!$E$29,2)</f>
        <v>0</v>
      </c>
      <c r="Y69" s="106">
        <f>IF(K69-M69-S69&lt;'MOTORE 2024'!$H$30,(Ripartizione!K69-Ripartizione!M69-Ripartizione!S69),'MOTORE 2024'!$H$30)</f>
        <v>0</v>
      </c>
      <c r="Z69" s="106">
        <f>IF(L69-N69-T69&lt;'Motore 2021'!$H$30,(Ripartizione!L69-Ripartizione!N69-Ripartizione!T69),'Motore 2021'!$H$30)</f>
        <v>0</v>
      </c>
      <c r="AA69" s="106">
        <f t="shared" si="34"/>
        <v>0</v>
      </c>
      <c r="AB69" s="106">
        <f t="shared" si="35"/>
        <v>0</v>
      </c>
      <c r="AC69" s="106">
        <f>ROUND(AA69*'MOTORE 2024'!$E$30,2)</f>
        <v>0</v>
      </c>
      <c r="AD69" s="106">
        <f>ROUND(AB69*'Motore 2021'!$E$30,2)</f>
        <v>0</v>
      </c>
      <c r="AE69" s="106">
        <f>IF((K69-M69-S69-Y69)&lt;'MOTORE 2024'!$H$31, (K69-M69-S69-Y69),'MOTORE 2024'!$H$31)</f>
        <v>0</v>
      </c>
      <c r="AF69" s="106">
        <f>IF((L69-N69-T69-Z69)&lt;'Motore 2021'!$H$31, (L69-N69-T69-Z69),'Motore 2021'!$H$31)</f>
        <v>0</v>
      </c>
      <c r="AG69" s="106">
        <f t="shared" si="36"/>
        <v>0</v>
      </c>
      <c r="AH69" s="106">
        <f t="shared" si="37"/>
        <v>0</v>
      </c>
      <c r="AI69" s="106">
        <f>ROUND(AG69*'MOTORE 2024'!$E$31,2)</f>
        <v>0</v>
      </c>
      <c r="AJ69" s="106">
        <f>ROUND(AH69*'Motore 2021'!$E$31,2)</f>
        <v>0</v>
      </c>
      <c r="AK69" s="106">
        <f t="shared" si="17"/>
        <v>0</v>
      </c>
      <c r="AL69" s="106">
        <f t="shared" si="18"/>
        <v>0</v>
      </c>
      <c r="AM69" s="106">
        <f t="shared" si="38"/>
        <v>0</v>
      </c>
      <c r="AN69" s="106">
        <f t="shared" si="39"/>
        <v>0</v>
      </c>
      <c r="AO69" s="106">
        <f>ROUND(AM69*'MOTORE 2024'!$E$32,2)</f>
        <v>0</v>
      </c>
      <c r="AP69" s="106">
        <f>ROUND(AN69*'Motore 2021'!$E$32,2)</f>
        <v>0</v>
      </c>
      <c r="AQ69" s="117">
        <f>IF(B69&lt;&gt;0,((Q69+R69)*Ripartizione!B69),Q69+R69)</f>
        <v>0</v>
      </c>
      <c r="AR69" s="117">
        <f>IF(B69&lt;&gt;0,((Ripartizione!B69*W69)+(Ripartizione!B69*X69)), W69+X69)</f>
        <v>0</v>
      </c>
      <c r="AS69" s="117">
        <f t="shared" si="19"/>
        <v>0</v>
      </c>
      <c r="AT69" s="117">
        <f>IF(B69&lt;&gt;0,((Ripartizione!B69*AI69)+(Ripartizione!B69*AJ69)), AI69+AJ69)</f>
        <v>0</v>
      </c>
      <c r="AU69" s="117">
        <f>IF(B69&lt;&gt;0,((Ripartizione!B69*AO69)+(Ripartizione!B69*AP69)), AO69+AP69)</f>
        <v>0</v>
      </c>
      <c r="AV69" s="117">
        <f t="shared" si="20"/>
        <v>0</v>
      </c>
      <c r="AW69" s="117">
        <f t="shared" si="21"/>
        <v>0</v>
      </c>
      <c r="AX69" s="117">
        <f>IF($C$17="SI",((C69*'MOTORE 2024'!$B$35) + (D69*'Motore 2021'!$B$35)),0)</f>
        <v>0</v>
      </c>
      <c r="AY69" s="118">
        <f>IF($C$17="SI",((C69*'MOTORE 2024'!$B$35)+(C69*'MOTORE 2024'!$B$35)*10% + (D69*'MOTORE 2024'!$B$35)+(D69*'MOTORE 2024'!$B$35)*10%),0)</f>
        <v>0</v>
      </c>
      <c r="AZ69" s="119">
        <f>IF($C$17="SI",(((C69*'MOTORE 2024'!$B$38))+((D69*'Motore 2021'!$B$38))),0)</f>
        <v>0</v>
      </c>
      <c r="BA69" s="118">
        <f>IF($C$17="SI",(((C69*'MOTORE 2024'!$B$38)+((C69*'MOTORE 2024'!$B$38)*10%))+((D69*'MOTORE 2024'!$B$38)+((D69*'MOTORE 2024'!$B$38)*10%))),0)</f>
        <v>0</v>
      </c>
      <c r="BB69" s="118">
        <f t="shared" si="22"/>
        <v>0</v>
      </c>
      <c r="BC69" s="120">
        <f t="shared" si="23"/>
        <v>0</v>
      </c>
      <c r="BD69" s="120">
        <f>IF($C$17="SI",(C69*3*('MOTORE 2024'!$B$41+'MOTORE 2024'!$B$42+'MOTORE 2024'!$B$43+'MOTORE 2024'!$B$44)),(C69*1*('MOTORE 2024'!$B$41+'MOTORE 2024'!$B$42+'MOTORE 2024'!$B$43+'MOTORE 2024'!$B$44)))</f>
        <v>0</v>
      </c>
      <c r="BE69" s="121">
        <f>IF($C$17="SI",(D69*3*('Motore 2021'!$B$41+'Motore 2021'!$B$42+'Motore 2021'!$D$43+'Motore 2021'!$B$44)),(D69*1*('Motore 2021'!$B$41+'Motore 2021'!$B$42+'Motore 2021'!$D$43+'Motore 2021'!$B$44)))</f>
        <v>0</v>
      </c>
      <c r="BF69" s="120">
        <f>IF($C$17="SI",(C69*3*('MOTORE 2024'!$B$41+'MOTORE 2024'!$B$42+'MOTORE 2024'!$B$43+'MOTORE 2024'!$B$44))+((C69*3*('MOTORE 2024'!$B$41+'MOTORE 2024'!$B$42+'MOTORE 2024'!$B$43+'MOTORE 2024'!$B$44))*10%),(C69*1*('MOTORE 2024'!$B$41+'MOTORE 2024'!$B$42+'MOTORE 2024'!$B$43+'MOTORE 2024'!$B$44))+((C69*1*('MOTORE 2024'!$B$41+'MOTORE 2024'!$B$42+'MOTORE 2024'!$B$43+'MOTORE 2024'!$B$44))*10%))</f>
        <v>0</v>
      </c>
      <c r="BG69" s="120">
        <f>IF($C$17="SI",(D69*3*('Motore 2021'!$B$41+'Motore 2021'!$B$42+'Motore 2021'!$D$43+'Motore 2021'!$B$44))+((D69*3*('Motore 2021'!$B$41+'Motore 2021'!$B$42+'Motore 2021'!$D$43+'Motore 2021'!$B$44))*10%),(D69*1*('Motore 2021'!$B$41+'Motore 2021'!$B$42+'Motore 2021'!$D$43+'Motore 2021'!$B$44))+((D69*1*('Motore 2021'!$B$41+'Motore 2021'!$B$42+'Motore 2021'!$D$43+'Motore 2021'!$B$44))*10%))</f>
        <v>0</v>
      </c>
      <c r="BH69" s="120">
        <f t="shared" si="24"/>
        <v>0</v>
      </c>
      <c r="BI69" s="120">
        <f t="shared" si="25"/>
        <v>0</v>
      </c>
      <c r="BJ69" s="120">
        <f>IF(H69&lt;&gt;0,IF($C$17="SI",((('MOTORE 2024'!$B$47+'MOTORE 2024'!$B$50+'MOTORE 2024'!$B$53)/365)*$F$14)+(((('MOTORE 2024'!$B$47+'MOTORE 2024'!$B$50+'Motore 2021'!$B$53)/365)*$F$14)*10%),(('MOTORE 2024'!$B$53/365)*$F$14)+(('MOTORE 2024'!$B$53/365)*$F$14)*10%),0)</f>
        <v>0</v>
      </c>
      <c r="BK69" s="120">
        <f>IF(H69&lt;&gt;0,IF($C$17="SI",((('Motore 2021'!$B$47+'Motore 2021'!$B$50+'Motore 2021'!$B$53)/365)*$F$13)+(((('Motore 2021'!$B$47+'Motore 2021'!$B$50+'Motore 2021'!$B$53)/365)*$F$13)*10%),(('Motore 2021'!$B$53/365)*$F$13)+(('Motore 2021'!$B$53/365)*$F$13)*10%),0)</f>
        <v>0</v>
      </c>
      <c r="BL69" s="120">
        <f>IF(H69&lt;&gt;0,IF($C$17="SI",((('MOTORE 2024'!$B$47+'MOTORE 2024'!$B$50+'MOTORE 2024'!$B$53)/365)*$F$14),(('MOTORE 2024'!$B$53/365)*$F$14)),0)</f>
        <v>0</v>
      </c>
      <c r="BM69" s="120">
        <f>IF(H69&lt;&gt;0,IF($C$17="SI",((('Motore 2021'!$B$47+'Motore 2021'!$B$50+'Motore 2021'!$B$53)/365)*$F$13),(('Motore 2021'!$B$53/365)*$F$13)),0)</f>
        <v>0</v>
      </c>
      <c r="BN69" s="120">
        <f t="shared" si="26"/>
        <v>0</v>
      </c>
      <c r="BO69" s="122">
        <f t="shared" si="27"/>
        <v>0</v>
      </c>
      <c r="BP69" s="42"/>
    </row>
    <row r="70" spans="1:68" x14ac:dyDescent="0.3">
      <c r="A70" s="65" t="s">
        <v>110</v>
      </c>
      <c r="B70" s="51">
        <v>0</v>
      </c>
      <c r="C70" s="51">
        <v>0</v>
      </c>
      <c r="D70" s="51">
        <v>0</v>
      </c>
      <c r="E70" s="51">
        <f t="shared" si="12"/>
        <v>0</v>
      </c>
      <c r="F70" s="55" t="s">
        <v>8</v>
      </c>
      <c r="G70" s="62">
        <f t="shared" si="13"/>
        <v>0</v>
      </c>
      <c r="H70" s="62">
        <f t="shared" si="14"/>
        <v>0</v>
      </c>
      <c r="I70" s="63">
        <f t="shared" si="15"/>
        <v>0</v>
      </c>
      <c r="J70" s="63">
        <f t="shared" si="16"/>
        <v>0</v>
      </c>
      <c r="K70" s="64">
        <f t="shared" si="28"/>
        <v>0</v>
      </c>
      <c r="L70" s="64">
        <f t="shared" si="29"/>
        <v>0</v>
      </c>
      <c r="M70" s="106">
        <f>IF(K70&lt;'MOTORE 2024'!$H$28,Ripartizione!K70,'MOTORE 2024'!$H$28)</f>
        <v>0</v>
      </c>
      <c r="N70" s="106">
        <f>IF(L70&lt;'Motore 2021'!$H$28,Ripartizione!L70,'Motore 2021'!$H$28)</f>
        <v>0</v>
      </c>
      <c r="O70" s="106">
        <f t="shared" si="30"/>
        <v>0</v>
      </c>
      <c r="P70" s="106">
        <f t="shared" si="31"/>
        <v>0</v>
      </c>
      <c r="Q70" s="106">
        <f>ROUND(O70*'MOTORE 2024'!$E$28,2)</f>
        <v>0</v>
      </c>
      <c r="R70" s="106">
        <f>ROUND(P70*'Motore 2021'!$E$28,2)</f>
        <v>0</v>
      </c>
      <c r="S70" s="106">
        <f>IF((K70-M70)&lt;'MOTORE 2024'!$H$29,(K70-M70),'MOTORE 2024'!$H$29)</f>
        <v>0</v>
      </c>
      <c r="T70" s="106">
        <f>IF((L70-N70)&lt;'Motore 2021'!$H$29,(L70-N70),'Motore 2021'!$H$29)</f>
        <v>0</v>
      </c>
      <c r="U70" s="106">
        <f t="shared" si="32"/>
        <v>0</v>
      </c>
      <c r="V70" s="106">
        <f t="shared" si="33"/>
        <v>0</v>
      </c>
      <c r="W70" s="106">
        <f>ROUND(U70*'MOTORE 2024'!$E$29,2)</f>
        <v>0</v>
      </c>
      <c r="X70" s="106">
        <f>ROUND(V70*'Motore 2021'!$E$29,2)</f>
        <v>0</v>
      </c>
      <c r="Y70" s="106">
        <f>IF(K70-M70-S70&lt;'MOTORE 2024'!$H$30,(Ripartizione!K70-Ripartizione!M70-Ripartizione!S70),'MOTORE 2024'!$H$30)</f>
        <v>0</v>
      </c>
      <c r="Z70" s="106">
        <f>IF(L70-N70-T70&lt;'Motore 2021'!$H$30,(Ripartizione!L70-Ripartizione!N70-Ripartizione!T70),'Motore 2021'!$H$30)</f>
        <v>0</v>
      </c>
      <c r="AA70" s="106">
        <f t="shared" si="34"/>
        <v>0</v>
      </c>
      <c r="AB70" s="106">
        <f t="shared" si="35"/>
        <v>0</v>
      </c>
      <c r="AC70" s="106">
        <f>ROUND(AA70*'MOTORE 2024'!$E$30,2)</f>
        <v>0</v>
      </c>
      <c r="AD70" s="106">
        <f>ROUND(AB70*'Motore 2021'!$E$30,2)</f>
        <v>0</v>
      </c>
      <c r="AE70" s="106">
        <f>IF((K70-M70-S70-Y70)&lt;'MOTORE 2024'!$H$31, (K70-M70-S70-Y70),'MOTORE 2024'!$H$31)</f>
        <v>0</v>
      </c>
      <c r="AF70" s="106">
        <f>IF((L70-N70-T70-Z70)&lt;'Motore 2021'!$H$31, (L70-N70-T70-Z70),'Motore 2021'!$H$31)</f>
        <v>0</v>
      </c>
      <c r="AG70" s="106">
        <f t="shared" si="36"/>
        <v>0</v>
      </c>
      <c r="AH70" s="106">
        <f t="shared" si="37"/>
        <v>0</v>
      </c>
      <c r="AI70" s="106">
        <f>ROUND(AG70*'MOTORE 2024'!$E$31,2)</f>
        <v>0</v>
      </c>
      <c r="AJ70" s="106">
        <f>ROUND(AH70*'Motore 2021'!$E$31,2)</f>
        <v>0</v>
      </c>
      <c r="AK70" s="106">
        <f t="shared" si="17"/>
        <v>0</v>
      </c>
      <c r="AL70" s="106">
        <f t="shared" si="18"/>
        <v>0</v>
      </c>
      <c r="AM70" s="106">
        <f t="shared" si="38"/>
        <v>0</v>
      </c>
      <c r="AN70" s="106">
        <f t="shared" si="39"/>
        <v>0</v>
      </c>
      <c r="AO70" s="106">
        <f>ROUND(AM70*'MOTORE 2024'!$E$32,2)</f>
        <v>0</v>
      </c>
      <c r="AP70" s="106">
        <f>ROUND(AN70*'Motore 2021'!$E$32,2)</f>
        <v>0</v>
      </c>
      <c r="AQ70" s="117">
        <f>IF(B70&lt;&gt;0,((Q70+R70)*Ripartizione!B70),Q70+R70)</f>
        <v>0</v>
      </c>
      <c r="AR70" s="117">
        <f>IF(B70&lt;&gt;0,((Ripartizione!B70*W70)+(Ripartizione!B70*X70)), W70+X70)</f>
        <v>0</v>
      </c>
      <c r="AS70" s="117">
        <f t="shared" si="19"/>
        <v>0</v>
      </c>
      <c r="AT70" s="117">
        <f>IF(B70&lt;&gt;0,((Ripartizione!B70*AI70)+(Ripartizione!B70*AJ70)), AI70+AJ70)</f>
        <v>0</v>
      </c>
      <c r="AU70" s="117">
        <f>IF(B70&lt;&gt;0,((Ripartizione!B70*AO70)+(Ripartizione!B70*AP70)), AO70+AP70)</f>
        <v>0</v>
      </c>
      <c r="AV70" s="117">
        <f t="shared" si="20"/>
        <v>0</v>
      </c>
      <c r="AW70" s="117">
        <f t="shared" si="21"/>
        <v>0</v>
      </c>
      <c r="AX70" s="117">
        <f>IF($C$17="SI",((C70*'MOTORE 2024'!$B$35) + (D70*'Motore 2021'!$B$35)),0)</f>
        <v>0</v>
      </c>
      <c r="AY70" s="118">
        <f>IF($C$17="SI",((C70*'MOTORE 2024'!$B$35)+(C70*'MOTORE 2024'!$B$35)*10% + (D70*'MOTORE 2024'!$B$35)+(D70*'MOTORE 2024'!$B$35)*10%),0)</f>
        <v>0</v>
      </c>
      <c r="AZ70" s="119">
        <f>IF($C$17="SI",(((C70*'MOTORE 2024'!$B$38))+((D70*'Motore 2021'!$B$38))),0)</f>
        <v>0</v>
      </c>
      <c r="BA70" s="118">
        <f>IF($C$17="SI",(((C70*'MOTORE 2024'!$B$38)+((C70*'MOTORE 2024'!$B$38)*10%))+((D70*'MOTORE 2024'!$B$38)+((D70*'MOTORE 2024'!$B$38)*10%))),0)</f>
        <v>0</v>
      </c>
      <c r="BB70" s="118">
        <f t="shared" si="22"/>
        <v>0</v>
      </c>
      <c r="BC70" s="120">
        <f t="shared" si="23"/>
        <v>0</v>
      </c>
      <c r="BD70" s="120">
        <f>IF($C$17="SI",(C70*3*('MOTORE 2024'!$B$41+'MOTORE 2024'!$B$42+'MOTORE 2024'!$B$43+'MOTORE 2024'!$B$44)),(C70*1*('MOTORE 2024'!$B$41+'MOTORE 2024'!$B$42+'MOTORE 2024'!$B$43+'MOTORE 2024'!$B$44)))</f>
        <v>0</v>
      </c>
      <c r="BE70" s="121">
        <f>IF($C$17="SI",(D70*3*('Motore 2021'!$B$41+'Motore 2021'!$B$42+'Motore 2021'!$D$43+'Motore 2021'!$B$44)),(D70*1*('Motore 2021'!$B$41+'Motore 2021'!$B$42+'Motore 2021'!$D$43+'Motore 2021'!$B$44)))</f>
        <v>0</v>
      </c>
      <c r="BF70" s="120">
        <f>IF($C$17="SI",(C70*3*('MOTORE 2024'!$B$41+'MOTORE 2024'!$B$42+'MOTORE 2024'!$B$43+'MOTORE 2024'!$B$44))+((C70*3*('MOTORE 2024'!$B$41+'MOTORE 2024'!$B$42+'MOTORE 2024'!$B$43+'MOTORE 2024'!$B$44))*10%),(C70*1*('MOTORE 2024'!$B$41+'MOTORE 2024'!$B$42+'MOTORE 2024'!$B$43+'MOTORE 2024'!$B$44))+((C70*1*('MOTORE 2024'!$B$41+'MOTORE 2024'!$B$42+'MOTORE 2024'!$B$43+'MOTORE 2024'!$B$44))*10%))</f>
        <v>0</v>
      </c>
      <c r="BG70" s="120">
        <f>IF($C$17="SI",(D70*3*('Motore 2021'!$B$41+'Motore 2021'!$B$42+'Motore 2021'!$D$43+'Motore 2021'!$B$44))+((D70*3*('Motore 2021'!$B$41+'Motore 2021'!$B$42+'Motore 2021'!$D$43+'Motore 2021'!$B$44))*10%),(D70*1*('Motore 2021'!$B$41+'Motore 2021'!$B$42+'Motore 2021'!$D$43+'Motore 2021'!$B$44))+((D70*1*('Motore 2021'!$B$41+'Motore 2021'!$B$42+'Motore 2021'!$D$43+'Motore 2021'!$B$44))*10%))</f>
        <v>0</v>
      </c>
      <c r="BH70" s="120">
        <f t="shared" si="24"/>
        <v>0</v>
      </c>
      <c r="BI70" s="120">
        <f t="shared" si="25"/>
        <v>0</v>
      </c>
      <c r="BJ70" s="120">
        <f>IF(H70&lt;&gt;0,IF($C$17="SI",((('MOTORE 2024'!$B$47+'MOTORE 2024'!$B$50+'MOTORE 2024'!$B$53)/365)*$F$14)+(((('MOTORE 2024'!$B$47+'MOTORE 2024'!$B$50+'Motore 2021'!$B$53)/365)*$F$14)*10%),(('MOTORE 2024'!$B$53/365)*$F$14)+(('MOTORE 2024'!$B$53/365)*$F$14)*10%),0)</f>
        <v>0</v>
      </c>
      <c r="BK70" s="120">
        <f>IF(H70&lt;&gt;0,IF($C$17="SI",((('Motore 2021'!$B$47+'Motore 2021'!$B$50+'Motore 2021'!$B$53)/365)*$F$13)+(((('Motore 2021'!$B$47+'Motore 2021'!$B$50+'Motore 2021'!$B$53)/365)*$F$13)*10%),(('Motore 2021'!$B$53/365)*$F$13)+(('Motore 2021'!$B$53/365)*$F$13)*10%),0)</f>
        <v>0</v>
      </c>
      <c r="BL70" s="120">
        <f>IF(H70&lt;&gt;0,IF($C$17="SI",((('MOTORE 2024'!$B$47+'MOTORE 2024'!$B$50+'MOTORE 2024'!$B$53)/365)*$F$14),(('MOTORE 2024'!$B$53/365)*$F$14)),0)</f>
        <v>0</v>
      </c>
      <c r="BM70" s="120">
        <f>IF(H70&lt;&gt;0,IF($C$17="SI",((('Motore 2021'!$B$47+'Motore 2021'!$B$50+'Motore 2021'!$B$53)/365)*$F$13),(('Motore 2021'!$B$53/365)*$F$13)),0)</f>
        <v>0</v>
      </c>
      <c r="BN70" s="120">
        <f t="shared" si="26"/>
        <v>0</v>
      </c>
      <c r="BO70" s="122">
        <f t="shared" si="27"/>
        <v>0</v>
      </c>
      <c r="BP70" s="42"/>
    </row>
    <row r="71" spans="1:68" x14ac:dyDescent="0.3">
      <c r="A71" s="65" t="s">
        <v>111</v>
      </c>
      <c r="B71" s="51">
        <v>0</v>
      </c>
      <c r="C71" s="51">
        <v>0</v>
      </c>
      <c r="D71" s="51">
        <v>0</v>
      </c>
      <c r="E71" s="51">
        <f t="shared" si="12"/>
        <v>0</v>
      </c>
      <c r="F71" s="55" t="s">
        <v>8</v>
      </c>
      <c r="G71" s="62">
        <f t="shared" si="13"/>
        <v>0</v>
      </c>
      <c r="H71" s="62">
        <f t="shared" si="14"/>
        <v>0</v>
      </c>
      <c r="I71" s="63">
        <f t="shared" si="15"/>
        <v>0</v>
      </c>
      <c r="J71" s="63">
        <f t="shared" si="16"/>
        <v>0</v>
      </c>
      <c r="K71" s="64">
        <f t="shared" si="28"/>
        <v>0</v>
      </c>
      <c r="L71" s="64">
        <f t="shared" si="29"/>
        <v>0</v>
      </c>
      <c r="M71" s="106">
        <f>IF(K71&lt;'MOTORE 2024'!$H$28,Ripartizione!K71,'MOTORE 2024'!$H$28)</f>
        <v>0</v>
      </c>
      <c r="N71" s="106">
        <f>IF(L71&lt;'Motore 2021'!$H$28,Ripartizione!L71,'Motore 2021'!$H$28)</f>
        <v>0</v>
      </c>
      <c r="O71" s="106">
        <f t="shared" si="30"/>
        <v>0</v>
      </c>
      <c r="P71" s="106">
        <f t="shared" si="31"/>
        <v>0</v>
      </c>
      <c r="Q71" s="106">
        <f>ROUND(O71*'MOTORE 2024'!$E$28,2)</f>
        <v>0</v>
      </c>
      <c r="R71" s="106">
        <f>ROUND(P71*'Motore 2021'!$E$28,2)</f>
        <v>0</v>
      </c>
      <c r="S71" s="106">
        <f>IF((K71-M71)&lt;'MOTORE 2024'!$H$29,(K71-M71),'MOTORE 2024'!$H$29)</f>
        <v>0</v>
      </c>
      <c r="T71" s="106">
        <f>IF((L71-N71)&lt;'Motore 2021'!$H$29,(L71-N71),'Motore 2021'!$H$29)</f>
        <v>0</v>
      </c>
      <c r="U71" s="106">
        <f t="shared" si="32"/>
        <v>0</v>
      </c>
      <c r="V71" s="106">
        <f t="shared" si="33"/>
        <v>0</v>
      </c>
      <c r="W71" s="106">
        <f>ROUND(U71*'MOTORE 2024'!$E$29,2)</f>
        <v>0</v>
      </c>
      <c r="X71" s="106">
        <f>ROUND(V71*'Motore 2021'!$E$29,2)</f>
        <v>0</v>
      </c>
      <c r="Y71" s="106">
        <f>IF(K71-M71-S71&lt;'MOTORE 2024'!$H$30,(Ripartizione!K71-Ripartizione!M71-Ripartizione!S71),'MOTORE 2024'!$H$30)</f>
        <v>0</v>
      </c>
      <c r="Z71" s="106">
        <f>IF(L71-N71-T71&lt;'Motore 2021'!$H$30,(Ripartizione!L71-Ripartizione!N71-Ripartizione!T71),'Motore 2021'!$H$30)</f>
        <v>0</v>
      </c>
      <c r="AA71" s="106">
        <f t="shared" si="34"/>
        <v>0</v>
      </c>
      <c r="AB71" s="106">
        <f t="shared" si="35"/>
        <v>0</v>
      </c>
      <c r="AC71" s="106">
        <f>ROUND(AA71*'MOTORE 2024'!$E$30,2)</f>
        <v>0</v>
      </c>
      <c r="AD71" s="106">
        <f>ROUND(AB71*'Motore 2021'!$E$30,2)</f>
        <v>0</v>
      </c>
      <c r="AE71" s="106">
        <f>IF((K71-M71-S71-Y71)&lt;'MOTORE 2024'!$H$31, (K71-M71-S71-Y71),'MOTORE 2024'!$H$31)</f>
        <v>0</v>
      </c>
      <c r="AF71" s="106">
        <f>IF((L71-N71-T71-Z71)&lt;'Motore 2021'!$H$31, (L71-N71-T71-Z71),'Motore 2021'!$H$31)</f>
        <v>0</v>
      </c>
      <c r="AG71" s="106">
        <f t="shared" si="36"/>
        <v>0</v>
      </c>
      <c r="AH71" s="106">
        <f t="shared" si="37"/>
        <v>0</v>
      </c>
      <c r="AI71" s="106">
        <f>ROUND(AG71*'MOTORE 2024'!$E$31,2)</f>
        <v>0</v>
      </c>
      <c r="AJ71" s="106">
        <f>ROUND(AH71*'Motore 2021'!$E$31,2)</f>
        <v>0</v>
      </c>
      <c r="AK71" s="106">
        <f t="shared" si="17"/>
        <v>0</v>
      </c>
      <c r="AL71" s="106">
        <f t="shared" si="18"/>
        <v>0</v>
      </c>
      <c r="AM71" s="106">
        <f t="shared" si="38"/>
        <v>0</v>
      </c>
      <c r="AN71" s="106">
        <f t="shared" si="39"/>
        <v>0</v>
      </c>
      <c r="AO71" s="106">
        <f>ROUND(AM71*'MOTORE 2024'!$E$32,2)</f>
        <v>0</v>
      </c>
      <c r="AP71" s="106">
        <f>ROUND(AN71*'Motore 2021'!$E$32,2)</f>
        <v>0</v>
      </c>
      <c r="AQ71" s="117">
        <f>IF(B71&lt;&gt;0,((Q71+R71)*Ripartizione!B71),Q71+R71)</f>
        <v>0</v>
      </c>
      <c r="AR71" s="117">
        <f>IF(B71&lt;&gt;0,((Ripartizione!B71*W71)+(Ripartizione!B71*X71)), W71+X71)</f>
        <v>0</v>
      </c>
      <c r="AS71" s="117">
        <f t="shared" si="19"/>
        <v>0</v>
      </c>
      <c r="AT71" s="117">
        <f>IF(B71&lt;&gt;0,((Ripartizione!B71*AI71)+(Ripartizione!B71*AJ71)), AI71+AJ71)</f>
        <v>0</v>
      </c>
      <c r="AU71" s="117">
        <f>IF(B71&lt;&gt;0,((Ripartizione!B71*AO71)+(Ripartizione!B71*AP71)), AO71+AP71)</f>
        <v>0</v>
      </c>
      <c r="AV71" s="117">
        <f t="shared" si="20"/>
        <v>0</v>
      </c>
      <c r="AW71" s="117">
        <f t="shared" si="21"/>
        <v>0</v>
      </c>
      <c r="AX71" s="117">
        <f>IF($C$17="SI",((C71*'MOTORE 2024'!$B$35) + (D71*'Motore 2021'!$B$35)),0)</f>
        <v>0</v>
      </c>
      <c r="AY71" s="118">
        <f>IF($C$17="SI",((C71*'MOTORE 2024'!$B$35)+(C71*'MOTORE 2024'!$B$35)*10% + (D71*'MOTORE 2024'!$B$35)+(D71*'MOTORE 2024'!$B$35)*10%),0)</f>
        <v>0</v>
      </c>
      <c r="AZ71" s="119">
        <f>IF($C$17="SI",(((C71*'MOTORE 2024'!$B$38))+((D71*'Motore 2021'!$B$38))),0)</f>
        <v>0</v>
      </c>
      <c r="BA71" s="118">
        <f>IF($C$17="SI",(((C71*'MOTORE 2024'!$B$38)+((C71*'MOTORE 2024'!$B$38)*10%))+((D71*'MOTORE 2024'!$B$38)+((D71*'MOTORE 2024'!$B$38)*10%))),0)</f>
        <v>0</v>
      </c>
      <c r="BB71" s="118">
        <f t="shared" si="22"/>
        <v>0</v>
      </c>
      <c r="BC71" s="120">
        <f t="shared" si="23"/>
        <v>0</v>
      </c>
      <c r="BD71" s="120">
        <f>IF($C$17="SI",(C71*3*('MOTORE 2024'!$B$41+'MOTORE 2024'!$B$42+'MOTORE 2024'!$B$43+'MOTORE 2024'!$B$44)),(C71*1*('MOTORE 2024'!$B$41+'MOTORE 2024'!$B$42+'MOTORE 2024'!$B$43+'MOTORE 2024'!$B$44)))</f>
        <v>0</v>
      </c>
      <c r="BE71" s="121">
        <f>IF($C$17="SI",(D71*3*('Motore 2021'!$B$41+'Motore 2021'!$B$42+'Motore 2021'!$D$43+'Motore 2021'!$B$44)),(D71*1*('Motore 2021'!$B$41+'Motore 2021'!$B$42+'Motore 2021'!$D$43+'Motore 2021'!$B$44)))</f>
        <v>0</v>
      </c>
      <c r="BF71" s="120">
        <f>IF($C$17="SI",(C71*3*('MOTORE 2024'!$B$41+'MOTORE 2024'!$B$42+'MOTORE 2024'!$B$43+'MOTORE 2024'!$B$44))+((C71*3*('MOTORE 2024'!$B$41+'MOTORE 2024'!$B$42+'MOTORE 2024'!$B$43+'MOTORE 2024'!$B$44))*10%),(C71*1*('MOTORE 2024'!$B$41+'MOTORE 2024'!$B$42+'MOTORE 2024'!$B$43+'MOTORE 2024'!$B$44))+((C71*1*('MOTORE 2024'!$B$41+'MOTORE 2024'!$B$42+'MOTORE 2024'!$B$43+'MOTORE 2024'!$B$44))*10%))</f>
        <v>0</v>
      </c>
      <c r="BG71" s="120">
        <f>IF($C$17="SI",(D71*3*('Motore 2021'!$B$41+'Motore 2021'!$B$42+'Motore 2021'!$D$43+'Motore 2021'!$B$44))+((D71*3*('Motore 2021'!$B$41+'Motore 2021'!$B$42+'Motore 2021'!$D$43+'Motore 2021'!$B$44))*10%),(D71*1*('Motore 2021'!$B$41+'Motore 2021'!$B$42+'Motore 2021'!$D$43+'Motore 2021'!$B$44))+((D71*1*('Motore 2021'!$B$41+'Motore 2021'!$B$42+'Motore 2021'!$D$43+'Motore 2021'!$B$44))*10%))</f>
        <v>0</v>
      </c>
      <c r="BH71" s="120">
        <f t="shared" si="24"/>
        <v>0</v>
      </c>
      <c r="BI71" s="120">
        <f t="shared" si="25"/>
        <v>0</v>
      </c>
      <c r="BJ71" s="120">
        <f>IF(H71&lt;&gt;0,IF($C$17="SI",((('MOTORE 2024'!$B$47+'MOTORE 2024'!$B$50+'MOTORE 2024'!$B$53)/365)*$F$14)+(((('MOTORE 2024'!$B$47+'MOTORE 2024'!$B$50+'Motore 2021'!$B$53)/365)*$F$14)*10%),(('MOTORE 2024'!$B$53/365)*$F$14)+(('MOTORE 2024'!$B$53/365)*$F$14)*10%),0)</f>
        <v>0</v>
      </c>
      <c r="BK71" s="120">
        <f>IF(H71&lt;&gt;0,IF($C$17="SI",((('Motore 2021'!$B$47+'Motore 2021'!$B$50+'Motore 2021'!$B$53)/365)*$F$13)+(((('Motore 2021'!$B$47+'Motore 2021'!$B$50+'Motore 2021'!$B$53)/365)*$F$13)*10%),(('Motore 2021'!$B$53/365)*$F$13)+(('Motore 2021'!$B$53/365)*$F$13)*10%),0)</f>
        <v>0</v>
      </c>
      <c r="BL71" s="120">
        <f>IF(H71&lt;&gt;0,IF($C$17="SI",((('MOTORE 2024'!$B$47+'MOTORE 2024'!$B$50+'MOTORE 2024'!$B$53)/365)*$F$14),(('MOTORE 2024'!$B$53/365)*$F$14)),0)</f>
        <v>0</v>
      </c>
      <c r="BM71" s="120">
        <f>IF(H71&lt;&gt;0,IF($C$17="SI",((('Motore 2021'!$B$47+'Motore 2021'!$B$50+'Motore 2021'!$B$53)/365)*$F$13),(('Motore 2021'!$B$53/365)*$F$13)),0)</f>
        <v>0</v>
      </c>
      <c r="BN71" s="120">
        <f t="shared" si="26"/>
        <v>0</v>
      </c>
      <c r="BO71" s="122">
        <f t="shared" si="27"/>
        <v>0</v>
      </c>
      <c r="BP71" s="42"/>
    </row>
    <row r="72" spans="1:68" x14ac:dyDescent="0.3">
      <c r="A72" s="65" t="s">
        <v>112</v>
      </c>
      <c r="B72" s="51">
        <v>0</v>
      </c>
      <c r="C72" s="51">
        <v>0</v>
      </c>
      <c r="D72" s="51">
        <v>0</v>
      </c>
      <c r="E72" s="51">
        <f t="shared" si="12"/>
        <v>0</v>
      </c>
      <c r="F72" s="55" t="s">
        <v>8</v>
      </c>
      <c r="G72" s="62">
        <f t="shared" si="13"/>
        <v>0</v>
      </c>
      <c r="H72" s="62">
        <f t="shared" si="14"/>
        <v>0</v>
      </c>
      <c r="I72" s="63">
        <f t="shared" si="15"/>
        <v>0</v>
      </c>
      <c r="J72" s="63">
        <f t="shared" si="16"/>
        <v>0</v>
      </c>
      <c r="K72" s="64">
        <f t="shared" si="28"/>
        <v>0</v>
      </c>
      <c r="L72" s="64">
        <f t="shared" si="29"/>
        <v>0</v>
      </c>
      <c r="M72" s="106">
        <f>IF(K72&lt;'MOTORE 2024'!$H$28,Ripartizione!K72,'MOTORE 2024'!$H$28)</f>
        <v>0</v>
      </c>
      <c r="N72" s="106">
        <f>IF(L72&lt;'Motore 2021'!$H$28,Ripartizione!L72,'Motore 2021'!$H$28)</f>
        <v>0</v>
      </c>
      <c r="O72" s="106">
        <f t="shared" si="30"/>
        <v>0</v>
      </c>
      <c r="P72" s="106">
        <f t="shared" si="31"/>
        <v>0</v>
      </c>
      <c r="Q72" s="106">
        <f>ROUND(O72*'MOTORE 2024'!$E$28,2)</f>
        <v>0</v>
      </c>
      <c r="R72" s="106">
        <f>ROUND(P72*'Motore 2021'!$E$28,2)</f>
        <v>0</v>
      </c>
      <c r="S72" s="106">
        <f>IF((K72-M72)&lt;'MOTORE 2024'!$H$29,(K72-M72),'MOTORE 2024'!$H$29)</f>
        <v>0</v>
      </c>
      <c r="T72" s="106">
        <f>IF((L72-N72)&lt;'Motore 2021'!$H$29,(L72-N72),'Motore 2021'!$H$29)</f>
        <v>0</v>
      </c>
      <c r="U72" s="106">
        <f t="shared" si="32"/>
        <v>0</v>
      </c>
      <c r="V72" s="106">
        <f t="shared" si="33"/>
        <v>0</v>
      </c>
      <c r="W72" s="106">
        <f>ROUND(U72*'MOTORE 2024'!$E$29,2)</f>
        <v>0</v>
      </c>
      <c r="X72" s="106">
        <f>ROUND(V72*'Motore 2021'!$E$29,2)</f>
        <v>0</v>
      </c>
      <c r="Y72" s="106">
        <f>IF(K72-M72-S72&lt;'MOTORE 2024'!$H$30,(Ripartizione!K72-Ripartizione!M72-Ripartizione!S72),'MOTORE 2024'!$H$30)</f>
        <v>0</v>
      </c>
      <c r="Z72" s="106">
        <f>IF(L72-N72-T72&lt;'Motore 2021'!$H$30,(Ripartizione!L72-Ripartizione!N72-Ripartizione!T72),'Motore 2021'!$H$30)</f>
        <v>0</v>
      </c>
      <c r="AA72" s="106">
        <f t="shared" si="34"/>
        <v>0</v>
      </c>
      <c r="AB72" s="106">
        <f t="shared" si="35"/>
        <v>0</v>
      </c>
      <c r="AC72" s="106">
        <f>ROUND(AA72*'MOTORE 2024'!$E$30,2)</f>
        <v>0</v>
      </c>
      <c r="AD72" s="106">
        <f>ROUND(AB72*'Motore 2021'!$E$30,2)</f>
        <v>0</v>
      </c>
      <c r="AE72" s="106">
        <f>IF((K72-M72-S72-Y72)&lt;'MOTORE 2024'!$H$31, (K72-M72-S72-Y72),'MOTORE 2024'!$H$31)</f>
        <v>0</v>
      </c>
      <c r="AF72" s="106">
        <f>IF((L72-N72-T72-Z72)&lt;'Motore 2021'!$H$31, (L72-N72-T72-Z72),'Motore 2021'!$H$31)</f>
        <v>0</v>
      </c>
      <c r="AG72" s="106">
        <f t="shared" si="36"/>
        <v>0</v>
      </c>
      <c r="AH72" s="106">
        <f t="shared" si="37"/>
        <v>0</v>
      </c>
      <c r="AI72" s="106">
        <f>ROUND(AG72*'MOTORE 2024'!$E$31,2)</f>
        <v>0</v>
      </c>
      <c r="AJ72" s="106">
        <f>ROUND(AH72*'Motore 2021'!$E$31,2)</f>
        <v>0</v>
      </c>
      <c r="AK72" s="106">
        <f t="shared" si="17"/>
        <v>0</v>
      </c>
      <c r="AL72" s="106">
        <f t="shared" si="18"/>
        <v>0</v>
      </c>
      <c r="AM72" s="106">
        <f t="shared" si="38"/>
        <v>0</v>
      </c>
      <c r="AN72" s="106">
        <f t="shared" si="39"/>
        <v>0</v>
      </c>
      <c r="AO72" s="106">
        <f>ROUND(AM72*'MOTORE 2024'!$E$32,2)</f>
        <v>0</v>
      </c>
      <c r="AP72" s="106">
        <f>ROUND(AN72*'Motore 2021'!$E$32,2)</f>
        <v>0</v>
      </c>
      <c r="AQ72" s="117">
        <f>IF(B72&lt;&gt;0,((Q72+R72)*Ripartizione!B72),Q72+R72)</f>
        <v>0</v>
      </c>
      <c r="AR72" s="117">
        <f>IF(B72&lt;&gt;0,((Ripartizione!B72*W72)+(Ripartizione!B72*X72)), W72+X72)</f>
        <v>0</v>
      </c>
      <c r="AS72" s="117">
        <f t="shared" si="19"/>
        <v>0</v>
      </c>
      <c r="AT72" s="117">
        <f>IF(B72&lt;&gt;0,((Ripartizione!B72*AI72)+(Ripartizione!B72*AJ72)), AI72+AJ72)</f>
        <v>0</v>
      </c>
      <c r="AU72" s="117">
        <f>IF(B72&lt;&gt;0,((Ripartizione!B72*AO72)+(Ripartizione!B72*AP72)), AO72+AP72)</f>
        <v>0</v>
      </c>
      <c r="AV72" s="117">
        <f t="shared" si="20"/>
        <v>0</v>
      </c>
      <c r="AW72" s="117">
        <f t="shared" si="21"/>
        <v>0</v>
      </c>
      <c r="AX72" s="117">
        <f>IF($C$17="SI",((C72*'MOTORE 2024'!$B$35) + (D72*'Motore 2021'!$B$35)),0)</f>
        <v>0</v>
      </c>
      <c r="AY72" s="118">
        <f>IF($C$17="SI",((C72*'MOTORE 2024'!$B$35)+(C72*'MOTORE 2024'!$B$35)*10% + (D72*'MOTORE 2024'!$B$35)+(D72*'MOTORE 2024'!$B$35)*10%),0)</f>
        <v>0</v>
      </c>
      <c r="AZ72" s="119">
        <f>IF($C$17="SI",(((C72*'MOTORE 2024'!$B$38))+((D72*'Motore 2021'!$B$38))),0)</f>
        <v>0</v>
      </c>
      <c r="BA72" s="118">
        <f>IF($C$17="SI",(((C72*'MOTORE 2024'!$B$38)+((C72*'MOTORE 2024'!$B$38)*10%))+((D72*'MOTORE 2024'!$B$38)+((D72*'MOTORE 2024'!$B$38)*10%))),0)</f>
        <v>0</v>
      </c>
      <c r="BB72" s="118">
        <f t="shared" si="22"/>
        <v>0</v>
      </c>
      <c r="BC72" s="120">
        <f t="shared" si="23"/>
        <v>0</v>
      </c>
      <c r="BD72" s="120">
        <f>IF($C$17="SI",(C72*3*('MOTORE 2024'!$B$41+'MOTORE 2024'!$B$42+'MOTORE 2024'!$B$43+'MOTORE 2024'!$B$44)),(C72*1*('MOTORE 2024'!$B$41+'MOTORE 2024'!$B$42+'MOTORE 2024'!$B$43+'MOTORE 2024'!$B$44)))</f>
        <v>0</v>
      </c>
      <c r="BE72" s="121">
        <f>IF($C$17="SI",(D72*3*('Motore 2021'!$B$41+'Motore 2021'!$B$42+'Motore 2021'!$D$43+'Motore 2021'!$B$44)),(D72*1*('Motore 2021'!$B$41+'Motore 2021'!$B$42+'Motore 2021'!$D$43+'Motore 2021'!$B$44)))</f>
        <v>0</v>
      </c>
      <c r="BF72" s="120">
        <f>IF($C$17="SI",(C72*3*('MOTORE 2024'!$B$41+'MOTORE 2024'!$B$42+'MOTORE 2024'!$B$43+'MOTORE 2024'!$B$44))+((C72*3*('MOTORE 2024'!$B$41+'MOTORE 2024'!$B$42+'MOTORE 2024'!$B$43+'MOTORE 2024'!$B$44))*10%),(C72*1*('MOTORE 2024'!$B$41+'MOTORE 2024'!$B$42+'MOTORE 2024'!$B$43+'MOTORE 2024'!$B$44))+((C72*1*('MOTORE 2024'!$B$41+'MOTORE 2024'!$B$42+'MOTORE 2024'!$B$43+'MOTORE 2024'!$B$44))*10%))</f>
        <v>0</v>
      </c>
      <c r="BG72" s="120">
        <f>IF($C$17="SI",(D72*3*('Motore 2021'!$B$41+'Motore 2021'!$B$42+'Motore 2021'!$D$43+'Motore 2021'!$B$44))+((D72*3*('Motore 2021'!$B$41+'Motore 2021'!$B$42+'Motore 2021'!$D$43+'Motore 2021'!$B$44))*10%),(D72*1*('Motore 2021'!$B$41+'Motore 2021'!$B$42+'Motore 2021'!$D$43+'Motore 2021'!$B$44))+((D72*1*('Motore 2021'!$B$41+'Motore 2021'!$B$42+'Motore 2021'!$D$43+'Motore 2021'!$B$44))*10%))</f>
        <v>0</v>
      </c>
      <c r="BH72" s="120">
        <f t="shared" si="24"/>
        <v>0</v>
      </c>
      <c r="BI72" s="120">
        <f t="shared" si="25"/>
        <v>0</v>
      </c>
      <c r="BJ72" s="120">
        <f>IF(H72&lt;&gt;0,IF($C$17="SI",((('MOTORE 2024'!$B$47+'MOTORE 2024'!$B$50+'MOTORE 2024'!$B$53)/365)*$F$14)+(((('MOTORE 2024'!$B$47+'MOTORE 2024'!$B$50+'Motore 2021'!$B$53)/365)*$F$14)*10%),(('MOTORE 2024'!$B$53/365)*$F$14)+(('MOTORE 2024'!$B$53/365)*$F$14)*10%),0)</f>
        <v>0</v>
      </c>
      <c r="BK72" s="120">
        <f>IF(H72&lt;&gt;0,IF($C$17="SI",((('Motore 2021'!$B$47+'Motore 2021'!$B$50+'Motore 2021'!$B$53)/365)*$F$13)+(((('Motore 2021'!$B$47+'Motore 2021'!$B$50+'Motore 2021'!$B$53)/365)*$F$13)*10%),(('Motore 2021'!$B$53/365)*$F$13)+(('Motore 2021'!$B$53/365)*$F$13)*10%),0)</f>
        <v>0</v>
      </c>
      <c r="BL72" s="120">
        <f>IF(H72&lt;&gt;0,IF($C$17="SI",((('MOTORE 2024'!$B$47+'MOTORE 2024'!$B$50+'MOTORE 2024'!$B$53)/365)*$F$14),(('MOTORE 2024'!$B$53/365)*$F$14)),0)</f>
        <v>0</v>
      </c>
      <c r="BM72" s="120">
        <f>IF(H72&lt;&gt;0,IF($C$17="SI",((('Motore 2021'!$B$47+'Motore 2021'!$B$50+'Motore 2021'!$B$53)/365)*$F$13),(('Motore 2021'!$B$53/365)*$F$13)),0)</f>
        <v>0</v>
      </c>
      <c r="BN72" s="120">
        <f t="shared" si="26"/>
        <v>0</v>
      </c>
      <c r="BO72" s="122">
        <f t="shared" si="27"/>
        <v>0</v>
      </c>
      <c r="BP72" s="42"/>
    </row>
    <row r="73" spans="1:68" x14ac:dyDescent="0.3">
      <c r="A73" s="65" t="s">
        <v>113</v>
      </c>
      <c r="B73" s="51">
        <v>0</v>
      </c>
      <c r="C73" s="51">
        <v>0</v>
      </c>
      <c r="D73" s="51">
        <v>0</v>
      </c>
      <c r="E73" s="51">
        <f t="shared" si="12"/>
        <v>0</v>
      </c>
      <c r="F73" s="55" t="s">
        <v>8</v>
      </c>
      <c r="G73" s="62">
        <f t="shared" si="13"/>
        <v>0</v>
      </c>
      <c r="H73" s="62">
        <f t="shared" si="14"/>
        <v>0</v>
      </c>
      <c r="I73" s="63">
        <f t="shared" si="15"/>
        <v>0</v>
      </c>
      <c r="J73" s="63">
        <f t="shared" si="16"/>
        <v>0</v>
      </c>
      <c r="K73" s="64">
        <f t="shared" si="28"/>
        <v>0</v>
      </c>
      <c r="L73" s="64">
        <f t="shared" si="29"/>
        <v>0</v>
      </c>
      <c r="M73" s="106">
        <f>IF(K73&lt;'MOTORE 2024'!$H$28,Ripartizione!K73,'MOTORE 2024'!$H$28)</f>
        <v>0</v>
      </c>
      <c r="N73" s="106">
        <f>IF(L73&lt;'Motore 2021'!$H$28,Ripartizione!L73,'Motore 2021'!$H$28)</f>
        <v>0</v>
      </c>
      <c r="O73" s="106">
        <f t="shared" si="30"/>
        <v>0</v>
      </c>
      <c r="P73" s="106">
        <f t="shared" si="31"/>
        <v>0</v>
      </c>
      <c r="Q73" s="106">
        <f>ROUND(O73*'MOTORE 2024'!$E$28,2)</f>
        <v>0</v>
      </c>
      <c r="R73" s="106">
        <f>ROUND(P73*'Motore 2021'!$E$28,2)</f>
        <v>0</v>
      </c>
      <c r="S73" s="106">
        <f>IF((K73-M73)&lt;'MOTORE 2024'!$H$29,(K73-M73),'MOTORE 2024'!$H$29)</f>
        <v>0</v>
      </c>
      <c r="T73" s="106">
        <f>IF((L73-N73)&lt;'Motore 2021'!$H$29,(L73-N73),'Motore 2021'!$H$29)</f>
        <v>0</v>
      </c>
      <c r="U73" s="106">
        <f t="shared" si="32"/>
        <v>0</v>
      </c>
      <c r="V73" s="106">
        <f t="shared" si="33"/>
        <v>0</v>
      </c>
      <c r="W73" s="106">
        <f>ROUND(U73*'MOTORE 2024'!$E$29,2)</f>
        <v>0</v>
      </c>
      <c r="X73" s="106">
        <f>ROUND(V73*'Motore 2021'!$E$29,2)</f>
        <v>0</v>
      </c>
      <c r="Y73" s="106">
        <f>IF(K73-M73-S73&lt;'MOTORE 2024'!$H$30,(Ripartizione!K73-Ripartizione!M73-Ripartizione!S73),'MOTORE 2024'!$H$30)</f>
        <v>0</v>
      </c>
      <c r="Z73" s="106">
        <f>IF(L73-N73-T73&lt;'Motore 2021'!$H$30,(Ripartizione!L73-Ripartizione!N73-Ripartizione!T73),'Motore 2021'!$H$30)</f>
        <v>0</v>
      </c>
      <c r="AA73" s="106">
        <f t="shared" si="34"/>
        <v>0</v>
      </c>
      <c r="AB73" s="106">
        <f t="shared" si="35"/>
        <v>0</v>
      </c>
      <c r="AC73" s="106">
        <f>ROUND(AA73*'MOTORE 2024'!$E$30,2)</f>
        <v>0</v>
      </c>
      <c r="AD73" s="106">
        <f>ROUND(AB73*'Motore 2021'!$E$30,2)</f>
        <v>0</v>
      </c>
      <c r="AE73" s="106">
        <f>IF((K73-M73-S73-Y73)&lt;'MOTORE 2024'!$H$31, (K73-M73-S73-Y73),'MOTORE 2024'!$H$31)</f>
        <v>0</v>
      </c>
      <c r="AF73" s="106">
        <f>IF((L73-N73-T73-Z73)&lt;'Motore 2021'!$H$31, (L73-N73-T73-Z73),'Motore 2021'!$H$31)</f>
        <v>0</v>
      </c>
      <c r="AG73" s="106">
        <f t="shared" si="36"/>
        <v>0</v>
      </c>
      <c r="AH73" s="106">
        <f t="shared" si="37"/>
        <v>0</v>
      </c>
      <c r="AI73" s="106">
        <f>ROUND(AG73*'MOTORE 2024'!$E$31,2)</f>
        <v>0</v>
      </c>
      <c r="AJ73" s="106">
        <f>ROUND(AH73*'Motore 2021'!$E$31,2)</f>
        <v>0</v>
      </c>
      <c r="AK73" s="106">
        <f t="shared" si="17"/>
        <v>0</v>
      </c>
      <c r="AL73" s="106">
        <f t="shared" si="18"/>
        <v>0</v>
      </c>
      <c r="AM73" s="106">
        <f t="shared" si="38"/>
        <v>0</v>
      </c>
      <c r="AN73" s="106">
        <f t="shared" si="39"/>
        <v>0</v>
      </c>
      <c r="AO73" s="106">
        <f>ROUND(AM73*'MOTORE 2024'!$E$32,2)</f>
        <v>0</v>
      </c>
      <c r="AP73" s="106">
        <f>ROUND(AN73*'Motore 2021'!$E$32,2)</f>
        <v>0</v>
      </c>
      <c r="AQ73" s="117">
        <f>IF(B73&lt;&gt;0,((Q73+R73)*Ripartizione!B73),Q73+R73)</f>
        <v>0</v>
      </c>
      <c r="AR73" s="117">
        <f>IF(B73&lt;&gt;0,((Ripartizione!B73*W73)+(Ripartizione!B73*X73)), W73+X73)</f>
        <v>0</v>
      </c>
      <c r="AS73" s="117">
        <f t="shared" si="19"/>
        <v>0</v>
      </c>
      <c r="AT73" s="117">
        <f>IF(B73&lt;&gt;0,((Ripartizione!B73*AI73)+(Ripartizione!B73*AJ73)), AI73+AJ73)</f>
        <v>0</v>
      </c>
      <c r="AU73" s="117">
        <f>IF(B73&lt;&gt;0,((Ripartizione!B73*AO73)+(Ripartizione!B73*AP73)), AO73+AP73)</f>
        <v>0</v>
      </c>
      <c r="AV73" s="117">
        <f t="shared" si="20"/>
        <v>0</v>
      </c>
      <c r="AW73" s="117">
        <f t="shared" si="21"/>
        <v>0</v>
      </c>
      <c r="AX73" s="117">
        <f>IF($C$17="SI",((C73*'MOTORE 2024'!$B$35) + (D73*'Motore 2021'!$B$35)),0)</f>
        <v>0</v>
      </c>
      <c r="AY73" s="118">
        <f>IF($C$17="SI",((C73*'MOTORE 2024'!$B$35)+(C73*'MOTORE 2024'!$B$35)*10% + (D73*'MOTORE 2024'!$B$35)+(D73*'MOTORE 2024'!$B$35)*10%),0)</f>
        <v>0</v>
      </c>
      <c r="AZ73" s="119">
        <f>IF($C$17="SI",(((C73*'MOTORE 2024'!$B$38))+((D73*'Motore 2021'!$B$38))),0)</f>
        <v>0</v>
      </c>
      <c r="BA73" s="118">
        <f>IF($C$17="SI",(((C73*'MOTORE 2024'!$B$38)+((C73*'MOTORE 2024'!$B$38)*10%))+((D73*'MOTORE 2024'!$B$38)+((D73*'MOTORE 2024'!$B$38)*10%))),0)</f>
        <v>0</v>
      </c>
      <c r="BB73" s="118">
        <f t="shared" si="22"/>
        <v>0</v>
      </c>
      <c r="BC73" s="120">
        <f t="shared" si="23"/>
        <v>0</v>
      </c>
      <c r="BD73" s="120">
        <f>IF($C$17="SI",(C73*3*('MOTORE 2024'!$B$41+'MOTORE 2024'!$B$42+'MOTORE 2024'!$B$43+'MOTORE 2024'!$B$44)),(C73*1*('MOTORE 2024'!$B$41+'MOTORE 2024'!$B$42+'MOTORE 2024'!$B$43+'MOTORE 2024'!$B$44)))</f>
        <v>0</v>
      </c>
      <c r="BE73" s="121">
        <f>IF($C$17="SI",(D73*3*('Motore 2021'!$B$41+'Motore 2021'!$B$42+'Motore 2021'!$D$43+'Motore 2021'!$B$44)),(D73*1*('Motore 2021'!$B$41+'Motore 2021'!$B$42+'Motore 2021'!$D$43+'Motore 2021'!$B$44)))</f>
        <v>0</v>
      </c>
      <c r="BF73" s="120">
        <f>IF($C$17="SI",(C73*3*('MOTORE 2024'!$B$41+'MOTORE 2024'!$B$42+'MOTORE 2024'!$B$43+'MOTORE 2024'!$B$44))+((C73*3*('MOTORE 2024'!$B$41+'MOTORE 2024'!$B$42+'MOTORE 2024'!$B$43+'MOTORE 2024'!$B$44))*10%),(C73*1*('MOTORE 2024'!$B$41+'MOTORE 2024'!$B$42+'MOTORE 2024'!$B$43+'MOTORE 2024'!$B$44))+((C73*1*('MOTORE 2024'!$B$41+'MOTORE 2024'!$B$42+'MOTORE 2024'!$B$43+'MOTORE 2024'!$B$44))*10%))</f>
        <v>0</v>
      </c>
      <c r="BG73" s="120">
        <f>IF($C$17="SI",(D73*3*('Motore 2021'!$B$41+'Motore 2021'!$B$42+'Motore 2021'!$D$43+'Motore 2021'!$B$44))+((D73*3*('Motore 2021'!$B$41+'Motore 2021'!$B$42+'Motore 2021'!$D$43+'Motore 2021'!$B$44))*10%),(D73*1*('Motore 2021'!$B$41+'Motore 2021'!$B$42+'Motore 2021'!$D$43+'Motore 2021'!$B$44))+((D73*1*('Motore 2021'!$B$41+'Motore 2021'!$B$42+'Motore 2021'!$D$43+'Motore 2021'!$B$44))*10%))</f>
        <v>0</v>
      </c>
      <c r="BH73" s="120">
        <f t="shared" si="24"/>
        <v>0</v>
      </c>
      <c r="BI73" s="120">
        <f t="shared" si="25"/>
        <v>0</v>
      </c>
      <c r="BJ73" s="120">
        <f>IF(H73&lt;&gt;0,IF($C$17="SI",((('MOTORE 2024'!$B$47+'MOTORE 2024'!$B$50+'MOTORE 2024'!$B$53)/365)*$F$14)+(((('MOTORE 2024'!$B$47+'MOTORE 2024'!$B$50+'Motore 2021'!$B$53)/365)*$F$14)*10%),(('MOTORE 2024'!$B$53/365)*$F$14)+(('MOTORE 2024'!$B$53/365)*$F$14)*10%),0)</f>
        <v>0</v>
      </c>
      <c r="BK73" s="120">
        <f>IF(H73&lt;&gt;0,IF($C$17="SI",((('Motore 2021'!$B$47+'Motore 2021'!$B$50+'Motore 2021'!$B$53)/365)*$F$13)+(((('Motore 2021'!$B$47+'Motore 2021'!$B$50+'Motore 2021'!$B$53)/365)*$F$13)*10%),(('Motore 2021'!$B$53/365)*$F$13)+(('Motore 2021'!$B$53/365)*$F$13)*10%),0)</f>
        <v>0</v>
      </c>
      <c r="BL73" s="120">
        <f>IF(H73&lt;&gt;0,IF($C$17="SI",((('MOTORE 2024'!$B$47+'MOTORE 2024'!$B$50+'MOTORE 2024'!$B$53)/365)*$F$14),(('MOTORE 2024'!$B$53/365)*$F$14)),0)</f>
        <v>0</v>
      </c>
      <c r="BM73" s="120">
        <f>IF(H73&lt;&gt;0,IF($C$17="SI",((('Motore 2021'!$B$47+'Motore 2021'!$B$50+'Motore 2021'!$B$53)/365)*$F$13),(('Motore 2021'!$B$53/365)*$F$13)),0)</f>
        <v>0</v>
      </c>
      <c r="BN73" s="120">
        <f t="shared" si="26"/>
        <v>0</v>
      </c>
      <c r="BO73" s="122">
        <f t="shared" si="27"/>
        <v>0</v>
      </c>
      <c r="BP73" s="42"/>
    </row>
    <row r="74" spans="1:68" x14ac:dyDescent="0.3">
      <c r="A74" s="65" t="s">
        <v>114</v>
      </c>
      <c r="B74" s="51">
        <v>0</v>
      </c>
      <c r="C74" s="51">
        <v>0</v>
      </c>
      <c r="D74" s="51">
        <v>0</v>
      </c>
      <c r="E74" s="51">
        <f t="shared" si="12"/>
        <v>0</v>
      </c>
      <c r="F74" s="55" t="s">
        <v>8</v>
      </c>
      <c r="G74" s="62">
        <f t="shared" si="13"/>
        <v>0</v>
      </c>
      <c r="H74" s="62">
        <f t="shared" si="14"/>
        <v>0</v>
      </c>
      <c r="I74" s="63">
        <f t="shared" si="15"/>
        <v>0</v>
      </c>
      <c r="J74" s="63">
        <f t="shared" si="16"/>
        <v>0</v>
      </c>
      <c r="K74" s="64">
        <f t="shared" si="28"/>
        <v>0</v>
      </c>
      <c r="L74" s="64">
        <f t="shared" si="29"/>
        <v>0</v>
      </c>
      <c r="M74" s="106">
        <f>IF(K74&lt;'MOTORE 2024'!$H$28,Ripartizione!K74,'MOTORE 2024'!$H$28)</f>
        <v>0</v>
      </c>
      <c r="N74" s="106">
        <f>IF(L74&lt;'Motore 2021'!$H$28,Ripartizione!L74,'Motore 2021'!$H$28)</f>
        <v>0</v>
      </c>
      <c r="O74" s="106">
        <f t="shared" si="30"/>
        <v>0</v>
      </c>
      <c r="P74" s="106">
        <f t="shared" si="31"/>
        <v>0</v>
      </c>
      <c r="Q74" s="106">
        <f>ROUND(O74*'MOTORE 2024'!$E$28,2)</f>
        <v>0</v>
      </c>
      <c r="R74" s="106">
        <f>ROUND(P74*'Motore 2021'!$E$28,2)</f>
        <v>0</v>
      </c>
      <c r="S74" s="106">
        <f>IF((K74-M74)&lt;'MOTORE 2024'!$H$29,(K74-M74),'MOTORE 2024'!$H$29)</f>
        <v>0</v>
      </c>
      <c r="T74" s="106">
        <f>IF((L74-N74)&lt;'Motore 2021'!$H$29,(L74-N74),'Motore 2021'!$H$29)</f>
        <v>0</v>
      </c>
      <c r="U74" s="106">
        <f t="shared" si="32"/>
        <v>0</v>
      </c>
      <c r="V74" s="106">
        <f t="shared" si="33"/>
        <v>0</v>
      </c>
      <c r="W74" s="106">
        <f>ROUND(U74*'MOTORE 2024'!$E$29,2)</f>
        <v>0</v>
      </c>
      <c r="X74" s="106">
        <f>ROUND(V74*'Motore 2021'!$E$29,2)</f>
        <v>0</v>
      </c>
      <c r="Y74" s="106">
        <f>IF(K74-M74-S74&lt;'MOTORE 2024'!$H$30,(Ripartizione!K74-Ripartizione!M74-Ripartizione!S74),'MOTORE 2024'!$H$30)</f>
        <v>0</v>
      </c>
      <c r="Z74" s="106">
        <f>IF(L74-N74-T74&lt;'Motore 2021'!$H$30,(Ripartizione!L74-Ripartizione!N74-Ripartizione!T74),'Motore 2021'!$H$30)</f>
        <v>0</v>
      </c>
      <c r="AA74" s="106">
        <f t="shared" si="34"/>
        <v>0</v>
      </c>
      <c r="AB74" s="106">
        <f t="shared" si="35"/>
        <v>0</v>
      </c>
      <c r="AC74" s="106">
        <f>ROUND(AA74*'MOTORE 2024'!$E$30,2)</f>
        <v>0</v>
      </c>
      <c r="AD74" s="106">
        <f>ROUND(AB74*'Motore 2021'!$E$30,2)</f>
        <v>0</v>
      </c>
      <c r="AE74" s="106">
        <f>IF((K74-M74-S74-Y74)&lt;'MOTORE 2024'!$H$31, (K74-M74-S74-Y74),'MOTORE 2024'!$H$31)</f>
        <v>0</v>
      </c>
      <c r="AF74" s="106">
        <f>IF((L74-N74-T74-Z74)&lt;'Motore 2021'!$H$31, (L74-N74-T74-Z74),'Motore 2021'!$H$31)</f>
        <v>0</v>
      </c>
      <c r="AG74" s="106">
        <f t="shared" si="36"/>
        <v>0</v>
      </c>
      <c r="AH74" s="106">
        <f t="shared" si="37"/>
        <v>0</v>
      </c>
      <c r="AI74" s="106">
        <f>ROUND(AG74*'MOTORE 2024'!$E$31,2)</f>
        <v>0</v>
      </c>
      <c r="AJ74" s="106">
        <f>ROUND(AH74*'Motore 2021'!$E$31,2)</f>
        <v>0</v>
      </c>
      <c r="AK74" s="106">
        <f t="shared" si="17"/>
        <v>0</v>
      </c>
      <c r="AL74" s="106">
        <f t="shared" si="18"/>
        <v>0</v>
      </c>
      <c r="AM74" s="106">
        <f t="shared" si="38"/>
        <v>0</v>
      </c>
      <c r="AN74" s="106">
        <f t="shared" si="39"/>
        <v>0</v>
      </c>
      <c r="AO74" s="106">
        <f>ROUND(AM74*'MOTORE 2024'!$E$32,2)</f>
        <v>0</v>
      </c>
      <c r="AP74" s="106">
        <f>ROUND(AN74*'Motore 2021'!$E$32,2)</f>
        <v>0</v>
      </c>
      <c r="AQ74" s="117">
        <f>IF(B74&lt;&gt;0,((Q74+R74)*Ripartizione!B74),Q74+R74)</f>
        <v>0</v>
      </c>
      <c r="AR74" s="117">
        <f>IF(B74&lt;&gt;0,((Ripartizione!B74*W74)+(Ripartizione!B74*X74)), W74+X74)</f>
        <v>0</v>
      </c>
      <c r="AS74" s="117">
        <f t="shared" si="19"/>
        <v>0</v>
      </c>
      <c r="AT74" s="117">
        <f>IF(B74&lt;&gt;0,((Ripartizione!B74*AI74)+(Ripartizione!B74*AJ74)), AI74+AJ74)</f>
        <v>0</v>
      </c>
      <c r="AU74" s="117">
        <f>IF(B74&lt;&gt;0,((Ripartizione!B74*AO74)+(Ripartizione!B74*AP74)), AO74+AP74)</f>
        <v>0</v>
      </c>
      <c r="AV74" s="117">
        <f t="shared" si="20"/>
        <v>0</v>
      </c>
      <c r="AW74" s="117">
        <f t="shared" si="21"/>
        <v>0</v>
      </c>
      <c r="AX74" s="117">
        <f>IF($C$17="SI",((C74*'MOTORE 2024'!$B$35) + (D74*'Motore 2021'!$B$35)),0)</f>
        <v>0</v>
      </c>
      <c r="AY74" s="118">
        <f>IF($C$17="SI",((C74*'MOTORE 2024'!$B$35)+(C74*'MOTORE 2024'!$B$35)*10% + (D74*'MOTORE 2024'!$B$35)+(D74*'MOTORE 2024'!$B$35)*10%),0)</f>
        <v>0</v>
      </c>
      <c r="AZ74" s="119">
        <f>IF($C$17="SI",(((C74*'MOTORE 2024'!$B$38))+((D74*'Motore 2021'!$B$38))),0)</f>
        <v>0</v>
      </c>
      <c r="BA74" s="118">
        <f>IF($C$17="SI",(((C74*'MOTORE 2024'!$B$38)+((C74*'MOTORE 2024'!$B$38)*10%))+((D74*'MOTORE 2024'!$B$38)+((D74*'MOTORE 2024'!$B$38)*10%))),0)</f>
        <v>0</v>
      </c>
      <c r="BB74" s="118">
        <f t="shared" si="22"/>
        <v>0</v>
      </c>
      <c r="BC74" s="120">
        <f t="shared" si="23"/>
        <v>0</v>
      </c>
      <c r="BD74" s="120">
        <f>IF($C$17="SI",(C74*3*('MOTORE 2024'!$B$41+'MOTORE 2024'!$B$42+'MOTORE 2024'!$B$43+'MOTORE 2024'!$B$44)),(C74*1*('MOTORE 2024'!$B$41+'MOTORE 2024'!$B$42+'MOTORE 2024'!$B$43+'MOTORE 2024'!$B$44)))</f>
        <v>0</v>
      </c>
      <c r="BE74" s="121">
        <f>IF($C$17="SI",(D74*3*('Motore 2021'!$B$41+'Motore 2021'!$B$42+'Motore 2021'!$D$43+'Motore 2021'!$B$44)),(D74*1*('Motore 2021'!$B$41+'Motore 2021'!$B$42+'Motore 2021'!$D$43+'Motore 2021'!$B$44)))</f>
        <v>0</v>
      </c>
      <c r="BF74" s="120">
        <f>IF($C$17="SI",(C74*3*('MOTORE 2024'!$B$41+'MOTORE 2024'!$B$42+'MOTORE 2024'!$B$43+'MOTORE 2024'!$B$44))+((C74*3*('MOTORE 2024'!$B$41+'MOTORE 2024'!$B$42+'MOTORE 2024'!$B$43+'MOTORE 2024'!$B$44))*10%),(C74*1*('MOTORE 2024'!$B$41+'MOTORE 2024'!$B$42+'MOTORE 2024'!$B$43+'MOTORE 2024'!$B$44))+((C74*1*('MOTORE 2024'!$B$41+'MOTORE 2024'!$B$42+'MOTORE 2024'!$B$43+'MOTORE 2024'!$B$44))*10%))</f>
        <v>0</v>
      </c>
      <c r="BG74" s="120">
        <f>IF($C$17="SI",(D74*3*('Motore 2021'!$B$41+'Motore 2021'!$B$42+'Motore 2021'!$D$43+'Motore 2021'!$B$44))+((D74*3*('Motore 2021'!$B$41+'Motore 2021'!$B$42+'Motore 2021'!$D$43+'Motore 2021'!$B$44))*10%),(D74*1*('Motore 2021'!$B$41+'Motore 2021'!$B$42+'Motore 2021'!$D$43+'Motore 2021'!$B$44))+((D74*1*('Motore 2021'!$B$41+'Motore 2021'!$B$42+'Motore 2021'!$D$43+'Motore 2021'!$B$44))*10%))</f>
        <v>0</v>
      </c>
      <c r="BH74" s="120">
        <f t="shared" si="24"/>
        <v>0</v>
      </c>
      <c r="BI74" s="120">
        <f t="shared" si="25"/>
        <v>0</v>
      </c>
      <c r="BJ74" s="120">
        <f>IF(H74&lt;&gt;0,IF($C$17="SI",((('MOTORE 2024'!$B$47+'MOTORE 2024'!$B$50+'MOTORE 2024'!$B$53)/365)*$F$14)+(((('MOTORE 2024'!$B$47+'MOTORE 2024'!$B$50+'Motore 2021'!$B$53)/365)*$F$14)*10%),(('MOTORE 2024'!$B$53/365)*$F$14)+(('MOTORE 2024'!$B$53/365)*$F$14)*10%),0)</f>
        <v>0</v>
      </c>
      <c r="BK74" s="120">
        <f>IF(H74&lt;&gt;0,IF($C$17="SI",((('Motore 2021'!$B$47+'Motore 2021'!$B$50+'Motore 2021'!$B$53)/365)*$F$13)+(((('Motore 2021'!$B$47+'Motore 2021'!$B$50+'Motore 2021'!$B$53)/365)*$F$13)*10%),(('Motore 2021'!$B$53/365)*$F$13)+(('Motore 2021'!$B$53/365)*$F$13)*10%),0)</f>
        <v>0</v>
      </c>
      <c r="BL74" s="120">
        <f>IF(H74&lt;&gt;0,IF($C$17="SI",((('MOTORE 2024'!$B$47+'MOTORE 2024'!$B$50+'MOTORE 2024'!$B$53)/365)*$F$14),(('MOTORE 2024'!$B$53/365)*$F$14)),0)</f>
        <v>0</v>
      </c>
      <c r="BM74" s="120">
        <f>IF(H74&lt;&gt;0,IF($C$17="SI",((('Motore 2021'!$B$47+'Motore 2021'!$B$50+'Motore 2021'!$B$53)/365)*$F$13),(('Motore 2021'!$B$53/365)*$F$13)),0)</f>
        <v>0</v>
      </c>
      <c r="BN74" s="120">
        <f t="shared" si="26"/>
        <v>0</v>
      </c>
      <c r="BO74" s="122">
        <f t="shared" si="27"/>
        <v>0</v>
      </c>
      <c r="BP74" s="42"/>
    </row>
    <row r="75" spans="1:68" x14ac:dyDescent="0.3">
      <c r="A75" s="65" t="s">
        <v>115</v>
      </c>
      <c r="B75" s="51">
        <v>0</v>
      </c>
      <c r="C75" s="51">
        <v>0</v>
      </c>
      <c r="D75" s="51">
        <v>0</v>
      </c>
      <c r="E75" s="51">
        <f t="shared" si="12"/>
        <v>0</v>
      </c>
      <c r="F75" s="55" t="s">
        <v>8</v>
      </c>
      <c r="G75" s="62">
        <f t="shared" si="13"/>
        <v>0</v>
      </c>
      <c r="H75" s="62">
        <f t="shared" si="14"/>
        <v>0</v>
      </c>
      <c r="I75" s="63">
        <f t="shared" si="15"/>
        <v>0</v>
      </c>
      <c r="J75" s="63">
        <f t="shared" si="16"/>
        <v>0</v>
      </c>
      <c r="K75" s="64">
        <f t="shared" si="28"/>
        <v>0</v>
      </c>
      <c r="L75" s="64">
        <f t="shared" si="29"/>
        <v>0</v>
      </c>
      <c r="M75" s="106">
        <f>IF(K75&lt;'MOTORE 2024'!$H$28,Ripartizione!K75,'MOTORE 2024'!$H$28)</f>
        <v>0</v>
      </c>
      <c r="N75" s="106">
        <f>IF(L75&lt;'Motore 2021'!$H$28,Ripartizione!L75,'Motore 2021'!$H$28)</f>
        <v>0</v>
      </c>
      <c r="O75" s="106">
        <f t="shared" si="30"/>
        <v>0</v>
      </c>
      <c r="P75" s="106">
        <f t="shared" si="31"/>
        <v>0</v>
      </c>
      <c r="Q75" s="106">
        <f>ROUND(O75*'MOTORE 2024'!$E$28,2)</f>
        <v>0</v>
      </c>
      <c r="R75" s="106">
        <f>ROUND(P75*'Motore 2021'!$E$28,2)</f>
        <v>0</v>
      </c>
      <c r="S75" s="106">
        <f>IF((K75-M75)&lt;'MOTORE 2024'!$H$29,(K75-M75),'MOTORE 2024'!$H$29)</f>
        <v>0</v>
      </c>
      <c r="T75" s="106">
        <f>IF((L75-N75)&lt;'Motore 2021'!$H$29,(L75-N75),'Motore 2021'!$H$29)</f>
        <v>0</v>
      </c>
      <c r="U75" s="106">
        <f t="shared" si="32"/>
        <v>0</v>
      </c>
      <c r="V75" s="106">
        <f t="shared" si="33"/>
        <v>0</v>
      </c>
      <c r="W75" s="106">
        <f>ROUND(U75*'MOTORE 2024'!$E$29,2)</f>
        <v>0</v>
      </c>
      <c r="X75" s="106">
        <f>ROUND(V75*'Motore 2021'!$E$29,2)</f>
        <v>0</v>
      </c>
      <c r="Y75" s="106">
        <f>IF(K75-M75-S75&lt;'MOTORE 2024'!$H$30,(Ripartizione!K75-Ripartizione!M75-Ripartizione!S75),'MOTORE 2024'!$H$30)</f>
        <v>0</v>
      </c>
      <c r="Z75" s="106">
        <f>IF(L75-N75-T75&lt;'Motore 2021'!$H$30,(Ripartizione!L75-Ripartizione!N75-Ripartizione!T75),'Motore 2021'!$H$30)</f>
        <v>0</v>
      </c>
      <c r="AA75" s="106">
        <f t="shared" si="34"/>
        <v>0</v>
      </c>
      <c r="AB75" s="106">
        <f t="shared" si="35"/>
        <v>0</v>
      </c>
      <c r="AC75" s="106">
        <f>ROUND(AA75*'MOTORE 2024'!$E$30,2)</f>
        <v>0</v>
      </c>
      <c r="AD75" s="106">
        <f>ROUND(AB75*'Motore 2021'!$E$30,2)</f>
        <v>0</v>
      </c>
      <c r="AE75" s="106">
        <f>IF((K75-M75-S75-Y75)&lt;'MOTORE 2024'!$H$31, (K75-M75-S75-Y75),'MOTORE 2024'!$H$31)</f>
        <v>0</v>
      </c>
      <c r="AF75" s="106">
        <f>IF((L75-N75-T75-Z75)&lt;'Motore 2021'!$H$31, (L75-N75-T75-Z75),'Motore 2021'!$H$31)</f>
        <v>0</v>
      </c>
      <c r="AG75" s="106">
        <f t="shared" si="36"/>
        <v>0</v>
      </c>
      <c r="AH75" s="106">
        <f t="shared" si="37"/>
        <v>0</v>
      </c>
      <c r="AI75" s="106">
        <f>ROUND(AG75*'MOTORE 2024'!$E$31,2)</f>
        <v>0</v>
      </c>
      <c r="AJ75" s="106">
        <f>ROUND(AH75*'Motore 2021'!$E$31,2)</f>
        <v>0</v>
      </c>
      <c r="AK75" s="106">
        <f t="shared" si="17"/>
        <v>0</v>
      </c>
      <c r="AL75" s="106">
        <f t="shared" si="18"/>
        <v>0</v>
      </c>
      <c r="AM75" s="106">
        <f t="shared" si="38"/>
        <v>0</v>
      </c>
      <c r="AN75" s="106">
        <f t="shared" si="39"/>
        <v>0</v>
      </c>
      <c r="AO75" s="106">
        <f>ROUND(AM75*'MOTORE 2024'!$E$32,2)</f>
        <v>0</v>
      </c>
      <c r="AP75" s="106">
        <f>ROUND(AN75*'Motore 2021'!$E$32,2)</f>
        <v>0</v>
      </c>
      <c r="AQ75" s="117">
        <f>IF(B75&lt;&gt;0,((Q75+R75)*Ripartizione!B75),Q75+R75)</f>
        <v>0</v>
      </c>
      <c r="AR75" s="117">
        <f>IF(B75&lt;&gt;0,((Ripartizione!B75*W75)+(Ripartizione!B75*X75)), W75+X75)</f>
        <v>0</v>
      </c>
      <c r="AS75" s="117">
        <f t="shared" si="19"/>
        <v>0</v>
      </c>
      <c r="AT75" s="117">
        <f>IF(B75&lt;&gt;0,((Ripartizione!B75*AI75)+(Ripartizione!B75*AJ75)), AI75+AJ75)</f>
        <v>0</v>
      </c>
      <c r="AU75" s="117">
        <f>IF(B75&lt;&gt;0,((Ripartizione!B75*AO75)+(Ripartizione!B75*AP75)), AO75+AP75)</f>
        <v>0</v>
      </c>
      <c r="AV75" s="117">
        <f t="shared" si="20"/>
        <v>0</v>
      </c>
      <c r="AW75" s="117">
        <f t="shared" si="21"/>
        <v>0</v>
      </c>
      <c r="AX75" s="117">
        <f>IF($C$17="SI",((C75*'MOTORE 2024'!$B$35) + (D75*'Motore 2021'!$B$35)),0)</f>
        <v>0</v>
      </c>
      <c r="AY75" s="118">
        <f>IF($C$17="SI",((C75*'MOTORE 2024'!$B$35)+(C75*'MOTORE 2024'!$B$35)*10% + (D75*'MOTORE 2024'!$B$35)+(D75*'MOTORE 2024'!$B$35)*10%),0)</f>
        <v>0</v>
      </c>
      <c r="AZ75" s="119">
        <f>IF($C$17="SI",(((C75*'MOTORE 2024'!$B$38))+((D75*'Motore 2021'!$B$38))),0)</f>
        <v>0</v>
      </c>
      <c r="BA75" s="118">
        <f>IF($C$17="SI",(((C75*'MOTORE 2024'!$B$38)+((C75*'MOTORE 2024'!$B$38)*10%))+((D75*'MOTORE 2024'!$B$38)+((D75*'MOTORE 2024'!$B$38)*10%))),0)</f>
        <v>0</v>
      </c>
      <c r="BB75" s="118">
        <f t="shared" si="22"/>
        <v>0</v>
      </c>
      <c r="BC75" s="120">
        <f t="shared" si="23"/>
        <v>0</v>
      </c>
      <c r="BD75" s="120">
        <f>IF($C$17="SI",(C75*3*('MOTORE 2024'!$B$41+'MOTORE 2024'!$B$42+'MOTORE 2024'!$B$43+'MOTORE 2024'!$B$44)),(C75*1*('MOTORE 2024'!$B$41+'MOTORE 2024'!$B$42+'MOTORE 2024'!$B$43+'MOTORE 2024'!$B$44)))</f>
        <v>0</v>
      </c>
      <c r="BE75" s="121">
        <f>IF($C$17="SI",(D75*3*('Motore 2021'!$B$41+'Motore 2021'!$B$42+'Motore 2021'!$D$43+'Motore 2021'!$B$44)),(D75*1*('Motore 2021'!$B$41+'Motore 2021'!$B$42+'Motore 2021'!$D$43+'Motore 2021'!$B$44)))</f>
        <v>0</v>
      </c>
      <c r="BF75" s="120">
        <f>IF($C$17="SI",(C75*3*('MOTORE 2024'!$B$41+'MOTORE 2024'!$B$42+'MOTORE 2024'!$B$43+'MOTORE 2024'!$B$44))+((C75*3*('MOTORE 2024'!$B$41+'MOTORE 2024'!$B$42+'MOTORE 2024'!$B$43+'MOTORE 2024'!$B$44))*10%),(C75*1*('MOTORE 2024'!$B$41+'MOTORE 2024'!$B$42+'MOTORE 2024'!$B$43+'MOTORE 2024'!$B$44))+((C75*1*('MOTORE 2024'!$B$41+'MOTORE 2024'!$B$42+'MOTORE 2024'!$B$43+'MOTORE 2024'!$B$44))*10%))</f>
        <v>0</v>
      </c>
      <c r="BG75" s="120">
        <f>IF($C$17="SI",(D75*3*('Motore 2021'!$B$41+'Motore 2021'!$B$42+'Motore 2021'!$D$43+'Motore 2021'!$B$44))+((D75*3*('Motore 2021'!$B$41+'Motore 2021'!$B$42+'Motore 2021'!$D$43+'Motore 2021'!$B$44))*10%),(D75*1*('Motore 2021'!$B$41+'Motore 2021'!$B$42+'Motore 2021'!$D$43+'Motore 2021'!$B$44))+((D75*1*('Motore 2021'!$B$41+'Motore 2021'!$B$42+'Motore 2021'!$D$43+'Motore 2021'!$B$44))*10%))</f>
        <v>0</v>
      </c>
      <c r="BH75" s="120">
        <f t="shared" si="24"/>
        <v>0</v>
      </c>
      <c r="BI75" s="120">
        <f t="shared" si="25"/>
        <v>0</v>
      </c>
      <c r="BJ75" s="120">
        <f>IF(H75&lt;&gt;0,IF($C$17="SI",((('MOTORE 2024'!$B$47+'MOTORE 2024'!$B$50+'MOTORE 2024'!$B$53)/365)*$F$14)+(((('MOTORE 2024'!$B$47+'MOTORE 2024'!$B$50+'Motore 2021'!$B$53)/365)*$F$14)*10%),(('MOTORE 2024'!$B$53/365)*$F$14)+(('MOTORE 2024'!$B$53/365)*$F$14)*10%),0)</f>
        <v>0</v>
      </c>
      <c r="BK75" s="120">
        <f>IF(H75&lt;&gt;0,IF($C$17="SI",((('Motore 2021'!$B$47+'Motore 2021'!$B$50+'Motore 2021'!$B$53)/365)*$F$13)+(((('Motore 2021'!$B$47+'Motore 2021'!$B$50+'Motore 2021'!$B$53)/365)*$F$13)*10%),(('Motore 2021'!$B$53/365)*$F$13)+(('Motore 2021'!$B$53/365)*$F$13)*10%),0)</f>
        <v>0</v>
      </c>
      <c r="BL75" s="120">
        <f>IF(H75&lt;&gt;0,IF($C$17="SI",((('MOTORE 2024'!$B$47+'MOTORE 2024'!$B$50+'MOTORE 2024'!$B$53)/365)*$F$14),(('MOTORE 2024'!$B$53/365)*$F$14)),0)</f>
        <v>0</v>
      </c>
      <c r="BM75" s="120">
        <f>IF(H75&lt;&gt;0,IF($C$17="SI",((('Motore 2021'!$B$47+'Motore 2021'!$B$50+'Motore 2021'!$B$53)/365)*$F$13),(('Motore 2021'!$B$53/365)*$F$13)),0)</f>
        <v>0</v>
      </c>
      <c r="BN75" s="120">
        <f t="shared" si="26"/>
        <v>0</v>
      </c>
      <c r="BO75" s="122">
        <f t="shared" si="27"/>
        <v>0</v>
      </c>
      <c r="BP75" s="42"/>
    </row>
    <row r="76" spans="1:68" x14ac:dyDescent="0.3">
      <c r="A76" s="65" t="s">
        <v>116</v>
      </c>
      <c r="B76" s="51">
        <v>0</v>
      </c>
      <c r="C76" s="51">
        <v>0</v>
      </c>
      <c r="D76" s="51">
        <v>0</v>
      </c>
      <c r="E76" s="51">
        <f t="shared" si="12"/>
        <v>0</v>
      </c>
      <c r="F76" s="55" t="s">
        <v>8</v>
      </c>
      <c r="G76" s="62">
        <f t="shared" si="13"/>
        <v>0</v>
      </c>
      <c r="H76" s="62">
        <f t="shared" si="14"/>
        <v>0</v>
      </c>
      <c r="I76" s="63">
        <f t="shared" si="15"/>
        <v>0</v>
      </c>
      <c r="J76" s="63">
        <f t="shared" si="16"/>
        <v>0</v>
      </c>
      <c r="K76" s="64">
        <f t="shared" si="28"/>
        <v>0</v>
      </c>
      <c r="L76" s="64">
        <f t="shared" si="29"/>
        <v>0</v>
      </c>
      <c r="M76" s="106">
        <f>IF(K76&lt;'MOTORE 2024'!$H$28,Ripartizione!K76,'MOTORE 2024'!$H$28)</f>
        <v>0</v>
      </c>
      <c r="N76" s="106">
        <f>IF(L76&lt;'Motore 2021'!$H$28,Ripartizione!L76,'Motore 2021'!$H$28)</f>
        <v>0</v>
      </c>
      <c r="O76" s="106">
        <f t="shared" si="30"/>
        <v>0</v>
      </c>
      <c r="P76" s="106">
        <f t="shared" si="31"/>
        <v>0</v>
      </c>
      <c r="Q76" s="106">
        <f>ROUND(O76*'MOTORE 2024'!$E$28,2)</f>
        <v>0</v>
      </c>
      <c r="R76" s="106">
        <f>ROUND(P76*'Motore 2021'!$E$28,2)</f>
        <v>0</v>
      </c>
      <c r="S76" s="106">
        <f>IF((K76-M76)&lt;'MOTORE 2024'!$H$29,(K76-M76),'MOTORE 2024'!$H$29)</f>
        <v>0</v>
      </c>
      <c r="T76" s="106">
        <f>IF((L76-N76)&lt;'Motore 2021'!$H$29,(L76-N76),'Motore 2021'!$H$29)</f>
        <v>0</v>
      </c>
      <c r="U76" s="106">
        <f t="shared" si="32"/>
        <v>0</v>
      </c>
      <c r="V76" s="106">
        <f t="shared" si="33"/>
        <v>0</v>
      </c>
      <c r="W76" s="106">
        <f>ROUND(U76*'MOTORE 2024'!$E$29,2)</f>
        <v>0</v>
      </c>
      <c r="X76" s="106">
        <f>ROUND(V76*'Motore 2021'!$E$29,2)</f>
        <v>0</v>
      </c>
      <c r="Y76" s="106">
        <f>IF(K76-M76-S76&lt;'MOTORE 2024'!$H$30,(Ripartizione!K76-Ripartizione!M76-Ripartizione!S76),'MOTORE 2024'!$H$30)</f>
        <v>0</v>
      </c>
      <c r="Z76" s="106">
        <f>IF(L76-N76-T76&lt;'Motore 2021'!$H$30,(Ripartizione!L76-Ripartizione!N76-Ripartizione!T76),'Motore 2021'!$H$30)</f>
        <v>0</v>
      </c>
      <c r="AA76" s="106">
        <f t="shared" si="34"/>
        <v>0</v>
      </c>
      <c r="AB76" s="106">
        <f t="shared" si="35"/>
        <v>0</v>
      </c>
      <c r="AC76" s="106">
        <f>ROUND(AA76*'MOTORE 2024'!$E$30,2)</f>
        <v>0</v>
      </c>
      <c r="AD76" s="106">
        <f>ROUND(AB76*'Motore 2021'!$E$30,2)</f>
        <v>0</v>
      </c>
      <c r="AE76" s="106">
        <f>IF((K76-M76-S76-Y76)&lt;'MOTORE 2024'!$H$31, (K76-M76-S76-Y76),'MOTORE 2024'!$H$31)</f>
        <v>0</v>
      </c>
      <c r="AF76" s="106">
        <f>IF((L76-N76-T76-Z76)&lt;'Motore 2021'!$H$31, (L76-N76-T76-Z76),'Motore 2021'!$H$31)</f>
        <v>0</v>
      </c>
      <c r="AG76" s="106">
        <f t="shared" si="36"/>
        <v>0</v>
      </c>
      <c r="AH76" s="106">
        <f t="shared" si="37"/>
        <v>0</v>
      </c>
      <c r="AI76" s="106">
        <f>ROUND(AG76*'MOTORE 2024'!$E$31,2)</f>
        <v>0</v>
      </c>
      <c r="AJ76" s="106">
        <f>ROUND(AH76*'Motore 2021'!$E$31,2)</f>
        <v>0</v>
      </c>
      <c r="AK76" s="106">
        <f t="shared" si="17"/>
        <v>0</v>
      </c>
      <c r="AL76" s="106">
        <f t="shared" si="18"/>
        <v>0</v>
      </c>
      <c r="AM76" s="106">
        <f t="shared" si="38"/>
        <v>0</v>
      </c>
      <c r="AN76" s="106">
        <f t="shared" si="39"/>
        <v>0</v>
      </c>
      <c r="AO76" s="106">
        <f>ROUND(AM76*'MOTORE 2024'!$E$32,2)</f>
        <v>0</v>
      </c>
      <c r="AP76" s="106">
        <f>ROUND(AN76*'Motore 2021'!$E$32,2)</f>
        <v>0</v>
      </c>
      <c r="AQ76" s="117">
        <f>IF(B76&lt;&gt;0,((Q76+R76)*Ripartizione!B76),Q76+R76)</f>
        <v>0</v>
      </c>
      <c r="AR76" s="117">
        <f>IF(B76&lt;&gt;0,((Ripartizione!B76*W76)+(Ripartizione!B76*X76)), W76+X76)</f>
        <v>0</v>
      </c>
      <c r="AS76" s="117">
        <f t="shared" si="19"/>
        <v>0</v>
      </c>
      <c r="AT76" s="117">
        <f>IF(B76&lt;&gt;0,((Ripartizione!B76*AI76)+(Ripartizione!B76*AJ76)), AI76+AJ76)</f>
        <v>0</v>
      </c>
      <c r="AU76" s="117">
        <f>IF(B76&lt;&gt;0,((Ripartizione!B76*AO76)+(Ripartizione!B76*AP76)), AO76+AP76)</f>
        <v>0</v>
      </c>
      <c r="AV76" s="117">
        <f t="shared" si="20"/>
        <v>0</v>
      </c>
      <c r="AW76" s="117">
        <f t="shared" si="21"/>
        <v>0</v>
      </c>
      <c r="AX76" s="117">
        <f>IF($C$17="SI",((C76*'MOTORE 2024'!$B$35) + (D76*'Motore 2021'!$B$35)),0)</f>
        <v>0</v>
      </c>
      <c r="AY76" s="118">
        <f>IF($C$17="SI",((C76*'MOTORE 2024'!$B$35)+(C76*'MOTORE 2024'!$B$35)*10% + (D76*'MOTORE 2024'!$B$35)+(D76*'MOTORE 2024'!$B$35)*10%),0)</f>
        <v>0</v>
      </c>
      <c r="AZ76" s="119">
        <f>IF($C$17="SI",(((C76*'MOTORE 2024'!$B$38))+((D76*'Motore 2021'!$B$38))),0)</f>
        <v>0</v>
      </c>
      <c r="BA76" s="118">
        <f>IF($C$17="SI",(((C76*'MOTORE 2024'!$B$38)+((C76*'MOTORE 2024'!$B$38)*10%))+((D76*'MOTORE 2024'!$B$38)+((D76*'MOTORE 2024'!$B$38)*10%))),0)</f>
        <v>0</v>
      </c>
      <c r="BB76" s="118">
        <f t="shared" si="22"/>
        <v>0</v>
      </c>
      <c r="BC76" s="120">
        <f t="shared" si="23"/>
        <v>0</v>
      </c>
      <c r="BD76" s="120">
        <f>IF($C$17="SI",(C76*3*('MOTORE 2024'!$B$41+'MOTORE 2024'!$B$42+'MOTORE 2024'!$B$43+'MOTORE 2024'!$B$44)),(C76*1*('MOTORE 2024'!$B$41+'MOTORE 2024'!$B$42+'MOTORE 2024'!$B$43+'MOTORE 2024'!$B$44)))</f>
        <v>0</v>
      </c>
      <c r="BE76" s="121">
        <f>IF($C$17="SI",(D76*3*('Motore 2021'!$B$41+'Motore 2021'!$B$42+'Motore 2021'!$D$43+'Motore 2021'!$B$44)),(D76*1*('Motore 2021'!$B$41+'Motore 2021'!$B$42+'Motore 2021'!$D$43+'Motore 2021'!$B$44)))</f>
        <v>0</v>
      </c>
      <c r="BF76" s="120">
        <f>IF($C$17="SI",(C76*3*('MOTORE 2024'!$B$41+'MOTORE 2024'!$B$42+'MOTORE 2024'!$B$43+'MOTORE 2024'!$B$44))+((C76*3*('MOTORE 2024'!$B$41+'MOTORE 2024'!$B$42+'MOTORE 2024'!$B$43+'MOTORE 2024'!$B$44))*10%),(C76*1*('MOTORE 2024'!$B$41+'MOTORE 2024'!$B$42+'MOTORE 2024'!$B$43+'MOTORE 2024'!$B$44))+((C76*1*('MOTORE 2024'!$B$41+'MOTORE 2024'!$B$42+'MOTORE 2024'!$B$43+'MOTORE 2024'!$B$44))*10%))</f>
        <v>0</v>
      </c>
      <c r="BG76" s="120">
        <f>IF($C$17="SI",(D76*3*('Motore 2021'!$B$41+'Motore 2021'!$B$42+'Motore 2021'!$D$43+'Motore 2021'!$B$44))+((D76*3*('Motore 2021'!$B$41+'Motore 2021'!$B$42+'Motore 2021'!$D$43+'Motore 2021'!$B$44))*10%),(D76*1*('Motore 2021'!$B$41+'Motore 2021'!$B$42+'Motore 2021'!$D$43+'Motore 2021'!$B$44))+((D76*1*('Motore 2021'!$B$41+'Motore 2021'!$B$42+'Motore 2021'!$D$43+'Motore 2021'!$B$44))*10%))</f>
        <v>0</v>
      </c>
      <c r="BH76" s="120">
        <f t="shared" si="24"/>
        <v>0</v>
      </c>
      <c r="BI76" s="120">
        <f t="shared" si="25"/>
        <v>0</v>
      </c>
      <c r="BJ76" s="120">
        <f>IF(H76&lt;&gt;0,IF($C$17="SI",((('MOTORE 2024'!$B$47+'MOTORE 2024'!$B$50+'MOTORE 2024'!$B$53)/365)*$F$14)+(((('MOTORE 2024'!$B$47+'MOTORE 2024'!$B$50+'Motore 2021'!$B$53)/365)*$F$14)*10%),(('MOTORE 2024'!$B$53/365)*$F$14)+(('MOTORE 2024'!$B$53/365)*$F$14)*10%),0)</f>
        <v>0</v>
      </c>
      <c r="BK76" s="120">
        <f>IF(H76&lt;&gt;0,IF($C$17="SI",((('Motore 2021'!$B$47+'Motore 2021'!$B$50+'Motore 2021'!$B$53)/365)*$F$13)+(((('Motore 2021'!$B$47+'Motore 2021'!$B$50+'Motore 2021'!$B$53)/365)*$F$13)*10%),(('Motore 2021'!$B$53/365)*$F$13)+(('Motore 2021'!$B$53/365)*$F$13)*10%),0)</f>
        <v>0</v>
      </c>
      <c r="BL76" s="120">
        <f>IF(H76&lt;&gt;0,IF($C$17="SI",((('MOTORE 2024'!$B$47+'MOTORE 2024'!$B$50+'MOTORE 2024'!$B$53)/365)*$F$14),(('MOTORE 2024'!$B$53/365)*$F$14)),0)</f>
        <v>0</v>
      </c>
      <c r="BM76" s="120">
        <f>IF(H76&lt;&gt;0,IF($C$17="SI",((('Motore 2021'!$B$47+'Motore 2021'!$B$50+'Motore 2021'!$B$53)/365)*$F$13),(('Motore 2021'!$B$53/365)*$F$13)),0)</f>
        <v>0</v>
      </c>
      <c r="BN76" s="120">
        <f t="shared" si="26"/>
        <v>0</v>
      </c>
      <c r="BO76" s="122">
        <f t="shared" si="27"/>
        <v>0</v>
      </c>
      <c r="BP76" s="42"/>
    </row>
    <row r="77" spans="1:68" x14ac:dyDescent="0.3">
      <c r="A77" s="65" t="s">
        <v>164</v>
      </c>
      <c r="B77" s="51">
        <v>0</v>
      </c>
      <c r="C77" s="51">
        <v>0</v>
      </c>
      <c r="D77" s="51">
        <v>0</v>
      </c>
      <c r="E77" s="51">
        <f t="shared" ref="E77:E126" si="40">IF(H77&lt;&gt;0,1,0)</f>
        <v>0</v>
      </c>
      <c r="F77" s="55" t="s">
        <v>8</v>
      </c>
      <c r="G77" s="62">
        <f t="shared" ref="G77:G126" si="41">C77+D77</f>
        <v>0</v>
      </c>
      <c r="H77" s="62">
        <f t="shared" ref="H77:H126" si="42">IF(B77&gt;0,G77+B77,G77)</f>
        <v>0</v>
      </c>
      <c r="I77" s="63">
        <f t="shared" ref="I77:I126" si="43">IF(B77&lt;&gt;0,C77/B77,C77)</f>
        <v>0</v>
      </c>
      <c r="J77" s="63">
        <f t="shared" ref="J77:J126" si="44">IF(B77&lt;&gt;0,D77/B77,D77)</f>
        <v>0</v>
      </c>
      <c r="K77" s="64">
        <f t="shared" si="28"/>
        <v>0</v>
      </c>
      <c r="L77" s="64">
        <f t="shared" si="29"/>
        <v>0</v>
      </c>
      <c r="M77" s="106">
        <f>IF(K77&lt;'MOTORE 2024'!$H$28,Ripartizione!K77,'MOTORE 2024'!$H$28)</f>
        <v>0</v>
      </c>
      <c r="N77" s="106">
        <f>IF(L77&lt;'Motore 2021'!$H$28,Ripartizione!L77,'Motore 2021'!$H$28)</f>
        <v>0</v>
      </c>
      <c r="O77" s="106">
        <f t="shared" si="30"/>
        <v>0</v>
      </c>
      <c r="P77" s="106">
        <f t="shared" si="31"/>
        <v>0</v>
      </c>
      <c r="Q77" s="106">
        <f>ROUND(O77*'MOTORE 2024'!$E$28,2)</f>
        <v>0</v>
      </c>
      <c r="R77" s="106">
        <f>ROUND(P77*'Motore 2021'!$E$28,2)</f>
        <v>0</v>
      </c>
      <c r="S77" s="106">
        <f>IF((K77-M77)&lt;'MOTORE 2024'!$H$29,(K77-M77),'MOTORE 2024'!$H$29)</f>
        <v>0</v>
      </c>
      <c r="T77" s="106">
        <f>IF((L77-N77)&lt;'Motore 2021'!$H$29,(L77-N77),'Motore 2021'!$H$29)</f>
        <v>0</v>
      </c>
      <c r="U77" s="106">
        <f t="shared" si="32"/>
        <v>0</v>
      </c>
      <c r="V77" s="106">
        <f t="shared" si="33"/>
        <v>0</v>
      </c>
      <c r="W77" s="106">
        <f>ROUND(U77*'MOTORE 2024'!$E$29,2)</f>
        <v>0</v>
      </c>
      <c r="X77" s="106">
        <f>ROUND(V77*'Motore 2021'!$E$29,2)</f>
        <v>0</v>
      </c>
      <c r="Y77" s="106">
        <f>IF(K77-M77-S77&lt;'MOTORE 2024'!$H$30,(Ripartizione!K77-Ripartizione!M77-Ripartizione!S77),'MOTORE 2024'!$H$30)</f>
        <v>0</v>
      </c>
      <c r="Z77" s="106">
        <f>IF(L77-N77-T77&lt;'Motore 2021'!$H$30,(Ripartizione!L77-Ripartizione!N77-Ripartizione!T77),'Motore 2021'!$H$30)</f>
        <v>0</v>
      </c>
      <c r="AA77" s="106">
        <f t="shared" si="34"/>
        <v>0</v>
      </c>
      <c r="AB77" s="106">
        <f t="shared" si="35"/>
        <v>0</v>
      </c>
      <c r="AC77" s="106">
        <f>ROUND(AA77*'MOTORE 2024'!$E$30,2)</f>
        <v>0</v>
      </c>
      <c r="AD77" s="106">
        <f>ROUND(AB77*'Motore 2021'!$E$30,2)</f>
        <v>0</v>
      </c>
      <c r="AE77" s="106">
        <f>IF((K77-M77-S77-Y77)&lt;'MOTORE 2024'!$H$31, (K77-M77-S77-Y77),'MOTORE 2024'!$H$31)</f>
        <v>0</v>
      </c>
      <c r="AF77" s="106">
        <f>IF((L77-N77-T77-Z77)&lt;'Motore 2021'!$H$31, (L77-N77-T77-Z77),'Motore 2021'!$H$31)</f>
        <v>0</v>
      </c>
      <c r="AG77" s="106">
        <f t="shared" si="36"/>
        <v>0</v>
      </c>
      <c r="AH77" s="106">
        <f t="shared" si="37"/>
        <v>0</v>
      </c>
      <c r="AI77" s="106">
        <f>ROUND(AG77*'MOTORE 2024'!$E$31,2)</f>
        <v>0</v>
      </c>
      <c r="AJ77" s="106">
        <f>ROUND(AH77*'Motore 2021'!$E$31,2)</f>
        <v>0</v>
      </c>
      <c r="AK77" s="106">
        <f t="shared" ref="AK77:AK126" si="45">(K77-M77-S77-Y77-AE77)</f>
        <v>0</v>
      </c>
      <c r="AL77" s="106">
        <f t="shared" ref="AL77:AL126" si="46">(L77-N77-T77-Z77-AF77)</f>
        <v>0</v>
      </c>
      <c r="AM77" s="106">
        <f t="shared" si="38"/>
        <v>0</v>
      </c>
      <c r="AN77" s="106">
        <f t="shared" si="39"/>
        <v>0</v>
      </c>
      <c r="AO77" s="106">
        <f>ROUND(AM77*'MOTORE 2024'!$E$32,2)</f>
        <v>0</v>
      </c>
      <c r="AP77" s="106">
        <f>ROUND(AN77*'Motore 2021'!$E$32,2)</f>
        <v>0</v>
      </c>
      <c r="AQ77" s="117">
        <f>IF(B77&lt;&gt;0,((Q77+R77)*Ripartizione!B77),Q77+R77)</f>
        <v>0</v>
      </c>
      <c r="AR77" s="117">
        <f>IF(B77&lt;&gt;0,((Ripartizione!B77*W77)+(Ripartizione!B77*X77)), W77+X77)</f>
        <v>0</v>
      </c>
      <c r="AS77" s="117">
        <f t="shared" ref="AS77:AS126" si="47">IF(B77&lt;&gt;0,((AC77*B77)+(AD77*B77)),AC77+AD77)</f>
        <v>0</v>
      </c>
      <c r="AT77" s="117">
        <f>IF(B77&lt;&gt;0,((Ripartizione!B77*AI77)+(Ripartizione!B77*AJ77)), AI77+AJ77)</f>
        <v>0</v>
      </c>
      <c r="AU77" s="117">
        <f>IF(B77&lt;&gt;0,((Ripartizione!B77*AO77)+(Ripartizione!B77*AP77)), AO77+AP77)</f>
        <v>0</v>
      </c>
      <c r="AV77" s="117">
        <f t="shared" ref="AV77:AV126" si="48">SUM(AQ77:AU77)</f>
        <v>0</v>
      </c>
      <c r="AW77" s="117">
        <f t="shared" ref="AW77:AW126" si="49">SUM(AQ77:AU77)+(SUM(AQ77:AU77)*10%)</f>
        <v>0</v>
      </c>
      <c r="AX77" s="117">
        <f>IF($C$17="SI",((C77*'MOTORE 2024'!$B$35) + (D77*'Motore 2021'!$B$35)),0)</f>
        <v>0</v>
      </c>
      <c r="AY77" s="118">
        <f>IF($C$17="SI",((C77*'MOTORE 2024'!$B$35)+(C77*'MOTORE 2024'!$B$35)*10% + (D77*'MOTORE 2024'!$B$35)+(D77*'MOTORE 2024'!$B$35)*10%),0)</f>
        <v>0</v>
      </c>
      <c r="AZ77" s="119">
        <f>IF($C$17="SI",(((C77*'MOTORE 2024'!$B$38))+((D77*'Motore 2021'!$B$38))),0)</f>
        <v>0</v>
      </c>
      <c r="BA77" s="118">
        <f>IF($C$17="SI",(((C77*'MOTORE 2024'!$B$38)+((C77*'MOTORE 2024'!$B$38)*10%))+((D77*'MOTORE 2024'!$B$38)+((D77*'MOTORE 2024'!$B$38)*10%))),0)</f>
        <v>0</v>
      </c>
      <c r="BB77" s="118">
        <f t="shared" ref="BB77:BB126" si="50">BD77+BE77</f>
        <v>0</v>
      </c>
      <c r="BC77" s="120">
        <f t="shared" ref="BC77:BC126" si="51">BF77+BG77</f>
        <v>0</v>
      </c>
      <c r="BD77" s="120">
        <f>IF($C$17="SI",(C77*3*('MOTORE 2024'!$B$41+'MOTORE 2024'!$B$42+'MOTORE 2024'!$B$43+'MOTORE 2024'!$B$44)),(C77*1*('MOTORE 2024'!$B$41+'MOTORE 2024'!$B$42+'MOTORE 2024'!$B$43+'MOTORE 2024'!$B$44)))</f>
        <v>0</v>
      </c>
      <c r="BE77" s="121">
        <f>IF($C$17="SI",(D77*3*('Motore 2021'!$B$41+'Motore 2021'!$B$42+'Motore 2021'!$D$43+'Motore 2021'!$B$44)),(D77*1*('Motore 2021'!$B$41+'Motore 2021'!$B$42+'Motore 2021'!$D$43+'Motore 2021'!$B$44)))</f>
        <v>0</v>
      </c>
      <c r="BF77" s="120">
        <f>IF($C$17="SI",(C77*3*('MOTORE 2024'!$B$41+'MOTORE 2024'!$B$42+'MOTORE 2024'!$B$43+'MOTORE 2024'!$B$44))+((C77*3*('MOTORE 2024'!$B$41+'MOTORE 2024'!$B$42+'MOTORE 2024'!$B$43+'MOTORE 2024'!$B$44))*10%),(C77*1*('MOTORE 2024'!$B$41+'MOTORE 2024'!$B$42+'MOTORE 2024'!$B$43+'MOTORE 2024'!$B$44))+((C77*1*('MOTORE 2024'!$B$41+'MOTORE 2024'!$B$42+'MOTORE 2024'!$B$43+'MOTORE 2024'!$B$44))*10%))</f>
        <v>0</v>
      </c>
      <c r="BG77" s="120">
        <f>IF($C$17="SI",(D77*3*('Motore 2021'!$B$41+'Motore 2021'!$B$42+'Motore 2021'!$D$43+'Motore 2021'!$B$44))+((D77*3*('Motore 2021'!$B$41+'Motore 2021'!$B$42+'Motore 2021'!$D$43+'Motore 2021'!$B$44))*10%),(D77*1*('Motore 2021'!$B$41+'Motore 2021'!$B$42+'Motore 2021'!$D$43+'Motore 2021'!$B$44))+((D77*1*('Motore 2021'!$B$41+'Motore 2021'!$B$42+'Motore 2021'!$D$43+'Motore 2021'!$B$44))*10%))</f>
        <v>0</v>
      </c>
      <c r="BH77" s="120">
        <f t="shared" ref="BH77:BH126" si="52">BL77</f>
        <v>0</v>
      </c>
      <c r="BI77" s="120">
        <f t="shared" ref="BI77:BI126" si="53">BJ77+BK77</f>
        <v>0</v>
      </c>
      <c r="BJ77" s="120">
        <f>IF(H77&lt;&gt;0,IF($C$17="SI",((('MOTORE 2024'!$B$47+'MOTORE 2024'!$B$50+'MOTORE 2024'!$B$53)/365)*$F$14)+(((('MOTORE 2024'!$B$47+'MOTORE 2024'!$B$50+'Motore 2021'!$B$53)/365)*$F$14)*10%),(('MOTORE 2024'!$B$53/365)*$F$14)+(('MOTORE 2024'!$B$53/365)*$F$14)*10%),0)</f>
        <v>0</v>
      </c>
      <c r="BK77" s="120">
        <f>IF(H77&lt;&gt;0,IF($C$17="SI",((('Motore 2021'!$B$47+'Motore 2021'!$B$50+'Motore 2021'!$B$53)/365)*$F$13)+(((('Motore 2021'!$B$47+'Motore 2021'!$B$50+'Motore 2021'!$B$53)/365)*$F$13)*10%),(('Motore 2021'!$B$53/365)*$F$13)+(('Motore 2021'!$B$53/365)*$F$13)*10%),0)</f>
        <v>0</v>
      </c>
      <c r="BL77" s="120">
        <f>IF(H77&lt;&gt;0,IF($C$17="SI",((('MOTORE 2024'!$B$47+'MOTORE 2024'!$B$50+'MOTORE 2024'!$B$53)/365)*$F$14),(('MOTORE 2024'!$B$53/365)*$F$14)),0)</f>
        <v>0</v>
      </c>
      <c r="BM77" s="120">
        <f>IF(H77&lt;&gt;0,IF($C$17="SI",((('Motore 2021'!$B$47+'Motore 2021'!$B$50+'Motore 2021'!$B$53)/365)*$F$13),(('Motore 2021'!$B$53/365)*$F$13)),0)</f>
        <v>0</v>
      </c>
      <c r="BN77" s="120">
        <f t="shared" ref="BN77:BN126" si="54">AV77+AX77+AZ77+BB77+BH77</f>
        <v>0</v>
      </c>
      <c r="BO77" s="122">
        <f t="shared" ref="BO77:BO126" si="55">AW77+AY77+BA77+BC77+BI77</f>
        <v>0</v>
      </c>
      <c r="BP77" s="42"/>
    </row>
    <row r="78" spans="1:68" x14ac:dyDescent="0.3">
      <c r="A78" s="65" t="s">
        <v>165</v>
      </c>
      <c r="B78" s="51">
        <v>0</v>
      </c>
      <c r="C78" s="51">
        <v>0</v>
      </c>
      <c r="D78" s="51">
        <v>0</v>
      </c>
      <c r="E78" s="51">
        <f t="shared" si="40"/>
        <v>0</v>
      </c>
      <c r="F78" s="55" t="s">
        <v>8</v>
      </c>
      <c r="G78" s="62">
        <f t="shared" si="41"/>
        <v>0</v>
      </c>
      <c r="H78" s="62">
        <f t="shared" si="42"/>
        <v>0</v>
      </c>
      <c r="I78" s="63">
        <f t="shared" si="43"/>
        <v>0</v>
      </c>
      <c r="J78" s="63">
        <f t="shared" si="44"/>
        <v>0</v>
      </c>
      <c r="K78" s="64">
        <f t="shared" si="28"/>
        <v>0</v>
      </c>
      <c r="L78" s="64">
        <f t="shared" si="29"/>
        <v>0</v>
      </c>
      <c r="M78" s="106">
        <f>IF(K78&lt;'MOTORE 2024'!$H$28,Ripartizione!K78,'MOTORE 2024'!$H$28)</f>
        <v>0</v>
      </c>
      <c r="N78" s="106">
        <f>IF(L78&lt;'Motore 2021'!$H$28,Ripartizione!L78,'Motore 2021'!$H$28)</f>
        <v>0</v>
      </c>
      <c r="O78" s="106">
        <f t="shared" si="30"/>
        <v>0</v>
      </c>
      <c r="P78" s="106">
        <f t="shared" si="31"/>
        <v>0</v>
      </c>
      <c r="Q78" s="106">
        <f>ROUND(O78*'MOTORE 2024'!$E$28,2)</f>
        <v>0</v>
      </c>
      <c r="R78" s="106">
        <f>ROUND(P78*'Motore 2021'!$E$28,2)</f>
        <v>0</v>
      </c>
      <c r="S78" s="106">
        <f>IF((K78-M78)&lt;'MOTORE 2024'!$H$29,(K78-M78),'MOTORE 2024'!$H$29)</f>
        <v>0</v>
      </c>
      <c r="T78" s="106">
        <f>IF((L78-N78)&lt;'Motore 2021'!$H$29,(L78-N78),'Motore 2021'!$H$29)</f>
        <v>0</v>
      </c>
      <c r="U78" s="106">
        <f t="shared" si="32"/>
        <v>0</v>
      </c>
      <c r="V78" s="106">
        <f t="shared" si="33"/>
        <v>0</v>
      </c>
      <c r="W78" s="106">
        <f>ROUND(U78*'MOTORE 2024'!$E$29,2)</f>
        <v>0</v>
      </c>
      <c r="X78" s="106">
        <f>ROUND(V78*'Motore 2021'!$E$29,2)</f>
        <v>0</v>
      </c>
      <c r="Y78" s="106">
        <f>IF(K78-M78-S78&lt;'MOTORE 2024'!$H$30,(Ripartizione!K78-Ripartizione!M78-Ripartizione!S78),'MOTORE 2024'!$H$30)</f>
        <v>0</v>
      </c>
      <c r="Z78" s="106">
        <f>IF(L78-N78-T78&lt;'Motore 2021'!$H$30,(Ripartizione!L78-Ripartizione!N78-Ripartizione!T78),'Motore 2021'!$H$30)</f>
        <v>0</v>
      </c>
      <c r="AA78" s="106">
        <f t="shared" si="34"/>
        <v>0</v>
      </c>
      <c r="AB78" s="106">
        <f t="shared" si="35"/>
        <v>0</v>
      </c>
      <c r="AC78" s="106">
        <f>ROUND(AA78*'MOTORE 2024'!$E$30,2)</f>
        <v>0</v>
      </c>
      <c r="AD78" s="106">
        <f>ROUND(AB78*'Motore 2021'!$E$30,2)</f>
        <v>0</v>
      </c>
      <c r="AE78" s="106">
        <f>IF((K78-M78-S78-Y78)&lt;'MOTORE 2024'!$H$31, (K78-M78-S78-Y78),'MOTORE 2024'!$H$31)</f>
        <v>0</v>
      </c>
      <c r="AF78" s="106">
        <f>IF((L78-N78-T78-Z78)&lt;'Motore 2021'!$H$31, (L78-N78-T78-Z78),'Motore 2021'!$H$31)</f>
        <v>0</v>
      </c>
      <c r="AG78" s="106">
        <f t="shared" si="36"/>
        <v>0</v>
      </c>
      <c r="AH78" s="106">
        <f t="shared" si="37"/>
        <v>0</v>
      </c>
      <c r="AI78" s="106">
        <f>ROUND(AG78*'MOTORE 2024'!$E$31,2)</f>
        <v>0</v>
      </c>
      <c r="AJ78" s="106">
        <f>ROUND(AH78*'Motore 2021'!$E$31,2)</f>
        <v>0</v>
      </c>
      <c r="AK78" s="106">
        <f t="shared" si="45"/>
        <v>0</v>
      </c>
      <c r="AL78" s="106">
        <f t="shared" si="46"/>
        <v>0</v>
      </c>
      <c r="AM78" s="106">
        <f t="shared" si="38"/>
        <v>0</v>
      </c>
      <c r="AN78" s="106">
        <f t="shared" si="39"/>
        <v>0</v>
      </c>
      <c r="AO78" s="106">
        <f>ROUND(AM78*'MOTORE 2024'!$E$32,2)</f>
        <v>0</v>
      </c>
      <c r="AP78" s="106">
        <f>ROUND(AN78*'Motore 2021'!$E$32,2)</f>
        <v>0</v>
      </c>
      <c r="AQ78" s="117">
        <f>IF(B78&lt;&gt;0,((Q78+R78)*Ripartizione!B78),Q78+R78)</f>
        <v>0</v>
      </c>
      <c r="AR78" s="117">
        <f>IF(B78&lt;&gt;0,((Ripartizione!B78*W78)+(Ripartizione!B78*X78)), W78+X78)</f>
        <v>0</v>
      </c>
      <c r="AS78" s="117">
        <f t="shared" si="47"/>
        <v>0</v>
      </c>
      <c r="AT78" s="117">
        <f>IF(B78&lt;&gt;0,((Ripartizione!B78*AI78)+(Ripartizione!B78*AJ78)), AI78+AJ78)</f>
        <v>0</v>
      </c>
      <c r="AU78" s="117">
        <f>IF(B78&lt;&gt;0,((Ripartizione!B78*AO78)+(Ripartizione!B78*AP78)), AO78+AP78)</f>
        <v>0</v>
      </c>
      <c r="AV78" s="117">
        <f t="shared" si="48"/>
        <v>0</v>
      </c>
      <c r="AW78" s="117">
        <f t="shared" si="49"/>
        <v>0</v>
      </c>
      <c r="AX78" s="117">
        <f>IF($C$17="SI",((C78*'MOTORE 2024'!$B$35) + (D78*'Motore 2021'!$B$35)),0)</f>
        <v>0</v>
      </c>
      <c r="AY78" s="118">
        <f>IF($C$17="SI",((C78*'MOTORE 2024'!$B$35)+(C78*'MOTORE 2024'!$B$35)*10% + (D78*'MOTORE 2024'!$B$35)+(D78*'MOTORE 2024'!$B$35)*10%),0)</f>
        <v>0</v>
      </c>
      <c r="AZ78" s="119">
        <f>IF($C$17="SI",(((C78*'MOTORE 2024'!$B$38))+((D78*'Motore 2021'!$B$38))),0)</f>
        <v>0</v>
      </c>
      <c r="BA78" s="118">
        <f>IF($C$17="SI",(((C78*'MOTORE 2024'!$B$38)+((C78*'MOTORE 2024'!$B$38)*10%))+((D78*'MOTORE 2024'!$B$38)+((D78*'MOTORE 2024'!$B$38)*10%))),0)</f>
        <v>0</v>
      </c>
      <c r="BB78" s="118">
        <f t="shared" si="50"/>
        <v>0</v>
      </c>
      <c r="BC78" s="120">
        <f t="shared" si="51"/>
        <v>0</v>
      </c>
      <c r="BD78" s="120">
        <f>IF($C$17="SI",(C78*3*('MOTORE 2024'!$B$41+'MOTORE 2024'!$B$42+'MOTORE 2024'!$B$43+'MOTORE 2024'!$B$44)),(C78*1*('MOTORE 2024'!$B$41+'MOTORE 2024'!$B$42+'MOTORE 2024'!$B$43+'MOTORE 2024'!$B$44)))</f>
        <v>0</v>
      </c>
      <c r="BE78" s="121">
        <f>IF($C$17="SI",(D78*3*('Motore 2021'!$B$41+'Motore 2021'!$B$42+'Motore 2021'!$D$43+'Motore 2021'!$B$44)),(D78*1*('Motore 2021'!$B$41+'Motore 2021'!$B$42+'Motore 2021'!$D$43+'Motore 2021'!$B$44)))</f>
        <v>0</v>
      </c>
      <c r="BF78" s="120">
        <f>IF($C$17="SI",(C78*3*('MOTORE 2024'!$B$41+'MOTORE 2024'!$B$42+'MOTORE 2024'!$B$43+'MOTORE 2024'!$B$44))+((C78*3*('MOTORE 2024'!$B$41+'MOTORE 2024'!$B$42+'MOTORE 2024'!$B$43+'MOTORE 2024'!$B$44))*10%),(C78*1*('MOTORE 2024'!$B$41+'MOTORE 2024'!$B$42+'MOTORE 2024'!$B$43+'MOTORE 2024'!$B$44))+((C78*1*('MOTORE 2024'!$B$41+'MOTORE 2024'!$B$42+'MOTORE 2024'!$B$43+'MOTORE 2024'!$B$44))*10%))</f>
        <v>0</v>
      </c>
      <c r="BG78" s="120">
        <f>IF($C$17="SI",(D78*3*('Motore 2021'!$B$41+'Motore 2021'!$B$42+'Motore 2021'!$D$43+'Motore 2021'!$B$44))+((D78*3*('Motore 2021'!$B$41+'Motore 2021'!$B$42+'Motore 2021'!$D$43+'Motore 2021'!$B$44))*10%),(D78*1*('Motore 2021'!$B$41+'Motore 2021'!$B$42+'Motore 2021'!$D$43+'Motore 2021'!$B$44))+((D78*1*('Motore 2021'!$B$41+'Motore 2021'!$B$42+'Motore 2021'!$D$43+'Motore 2021'!$B$44))*10%))</f>
        <v>0</v>
      </c>
      <c r="BH78" s="120">
        <f t="shared" si="52"/>
        <v>0</v>
      </c>
      <c r="BI78" s="120">
        <f t="shared" si="53"/>
        <v>0</v>
      </c>
      <c r="BJ78" s="120">
        <f>IF(H78&lt;&gt;0,IF($C$17="SI",((('MOTORE 2024'!$B$47+'MOTORE 2024'!$B$50+'MOTORE 2024'!$B$53)/365)*$F$14)+(((('MOTORE 2024'!$B$47+'MOTORE 2024'!$B$50+'Motore 2021'!$B$53)/365)*$F$14)*10%),(('MOTORE 2024'!$B$53/365)*$F$14)+(('MOTORE 2024'!$B$53/365)*$F$14)*10%),0)</f>
        <v>0</v>
      </c>
      <c r="BK78" s="120">
        <f>IF(H78&lt;&gt;0,IF($C$17="SI",((('Motore 2021'!$B$47+'Motore 2021'!$B$50+'Motore 2021'!$B$53)/365)*$F$13)+(((('Motore 2021'!$B$47+'Motore 2021'!$B$50+'Motore 2021'!$B$53)/365)*$F$13)*10%),(('Motore 2021'!$B$53/365)*$F$13)+(('Motore 2021'!$B$53/365)*$F$13)*10%),0)</f>
        <v>0</v>
      </c>
      <c r="BL78" s="120">
        <f>IF(H78&lt;&gt;0,IF($C$17="SI",((('MOTORE 2024'!$B$47+'MOTORE 2024'!$B$50+'MOTORE 2024'!$B$53)/365)*$F$14),(('MOTORE 2024'!$B$53/365)*$F$14)),0)</f>
        <v>0</v>
      </c>
      <c r="BM78" s="120">
        <f>IF(H78&lt;&gt;0,IF($C$17="SI",((('Motore 2021'!$B$47+'Motore 2021'!$B$50+'Motore 2021'!$B$53)/365)*$F$13),(('Motore 2021'!$B$53/365)*$F$13)),0)</f>
        <v>0</v>
      </c>
      <c r="BN78" s="120">
        <f t="shared" si="54"/>
        <v>0</v>
      </c>
      <c r="BO78" s="122">
        <f t="shared" si="55"/>
        <v>0</v>
      </c>
      <c r="BP78" s="42"/>
    </row>
    <row r="79" spans="1:68" x14ac:dyDescent="0.3">
      <c r="A79" s="65" t="s">
        <v>166</v>
      </c>
      <c r="B79" s="51">
        <v>0</v>
      </c>
      <c r="C79" s="51">
        <v>0</v>
      </c>
      <c r="D79" s="51">
        <v>0</v>
      </c>
      <c r="E79" s="51">
        <f t="shared" si="40"/>
        <v>0</v>
      </c>
      <c r="F79" s="55" t="s">
        <v>8</v>
      </c>
      <c r="G79" s="62">
        <f t="shared" si="41"/>
        <v>0</v>
      </c>
      <c r="H79" s="62">
        <f t="shared" si="42"/>
        <v>0</v>
      </c>
      <c r="I79" s="63">
        <f t="shared" si="43"/>
        <v>0</v>
      </c>
      <c r="J79" s="63">
        <f t="shared" si="44"/>
        <v>0</v>
      </c>
      <c r="K79" s="64">
        <f t="shared" si="28"/>
        <v>0</v>
      </c>
      <c r="L79" s="64">
        <f t="shared" si="29"/>
        <v>0</v>
      </c>
      <c r="M79" s="106">
        <f>IF(K79&lt;'MOTORE 2024'!$H$28,Ripartizione!K79,'MOTORE 2024'!$H$28)</f>
        <v>0</v>
      </c>
      <c r="N79" s="106">
        <f>IF(L79&lt;'Motore 2021'!$H$28,Ripartizione!L79,'Motore 2021'!$H$28)</f>
        <v>0</v>
      </c>
      <c r="O79" s="106">
        <f t="shared" si="30"/>
        <v>0</v>
      </c>
      <c r="P79" s="106">
        <f t="shared" si="31"/>
        <v>0</v>
      </c>
      <c r="Q79" s="106">
        <f>ROUND(O79*'MOTORE 2024'!$E$28,2)</f>
        <v>0</v>
      </c>
      <c r="R79" s="106">
        <f>ROUND(P79*'Motore 2021'!$E$28,2)</f>
        <v>0</v>
      </c>
      <c r="S79" s="106">
        <f>IF((K79-M79)&lt;'MOTORE 2024'!$H$29,(K79-M79),'MOTORE 2024'!$H$29)</f>
        <v>0</v>
      </c>
      <c r="T79" s="106">
        <f>IF((L79-N79)&lt;'Motore 2021'!$H$29,(L79-N79),'Motore 2021'!$H$29)</f>
        <v>0</v>
      </c>
      <c r="U79" s="106">
        <f t="shared" si="32"/>
        <v>0</v>
      </c>
      <c r="V79" s="106">
        <f t="shared" si="33"/>
        <v>0</v>
      </c>
      <c r="W79" s="106">
        <f>ROUND(U79*'MOTORE 2024'!$E$29,2)</f>
        <v>0</v>
      </c>
      <c r="X79" s="106">
        <f>ROUND(V79*'Motore 2021'!$E$29,2)</f>
        <v>0</v>
      </c>
      <c r="Y79" s="106">
        <f>IF(K79-M79-S79&lt;'MOTORE 2024'!$H$30,(Ripartizione!K79-Ripartizione!M79-Ripartizione!S79),'MOTORE 2024'!$H$30)</f>
        <v>0</v>
      </c>
      <c r="Z79" s="106">
        <f>IF(L79-N79-T79&lt;'Motore 2021'!$H$30,(Ripartizione!L79-Ripartizione!N79-Ripartizione!T79),'Motore 2021'!$H$30)</f>
        <v>0</v>
      </c>
      <c r="AA79" s="106">
        <f t="shared" si="34"/>
        <v>0</v>
      </c>
      <c r="AB79" s="106">
        <f t="shared" si="35"/>
        <v>0</v>
      </c>
      <c r="AC79" s="106">
        <f>ROUND(AA79*'MOTORE 2024'!$E$30,2)</f>
        <v>0</v>
      </c>
      <c r="AD79" s="106">
        <f>ROUND(AB79*'Motore 2021'!$E$30,2)</f>
        <v>0</v>
      </c>
      <c r="AE79" s="106">
        <f>IF((K79-M79-S79-Y79)&lt;'MOTORE 2024'!$H$31, (K79-M79-S79-Y79),'MOTORE 2024'!$H$31)</f>
        <v>0</v>
      </c>
      <c r="AF79" s="106">
        <f>IF((L79-N79-T79-Z79)&lt;'Motore 2021'!$H$31, (L79-N79-T79-Z79),'Motore 2021'!$H$31)</f>
        <v>0</v>
      </c>
      <c r="AG79" s="106">
        <f t="shared" si="36"/>
        <v>0</v>
      </c>
      <c r="AH79" s="106">
        <f t="shared" si="37"/>
        <v>0</v>
      </c>
      <c r="AI79" s="106">
        <f>ROUND(AG79*'MOTORE 2024'!$E$31,2)</f>
        <v>0</v>
      </c>
      <c r="AJ79" s="106">
        <f>ROUND(AH79*'Motore 2021'!$E$31,2)</f>
        <v>0</v>
      </c>
      <c r="AK79" s="106">
        <f t="shared" si="45"/>
        <v>0</v>
      </c>
      <c r="AL79" s="106">
        <f t="shared" si="46"/>
        <v>0</v>
      </c>
      <c r="AM79" s="106">
        <f t="shared" si="38"/>
        <v>0</v>
      </c>
      <c r="AN79" s="106">
        <f t="shared" si="39"/>
        <v>0</v>
      </c>
      <c r="AO79" s="106">
        <f>ROUND(AM79*'MOTORE 2024'!$E$32,2)</f>
        <v>0</v>
      </c>
      <c r="AP79" s="106">
        <f>ROUND(AN79*'Motore 2021'!$E$32,2)</f>
        <v>0</v>
      </c>
      <c r="AQ79" s="117">
        <f>IF(B79&lt;&gt;0,((Q79+R79)*Ripartizione!B79),Q79+R79)</f>
        <v>0</v>
      </c>
      <c r="AR79" s="117">
        <f>IF(B79&lt;&gt;0,((Ripartizione!B79*W79)+(Ripartizione!B79*X79)), W79+X79)</f>
        <v>0</v>
      </c>
      <c r="AS79" s="117">
        <f t="shared" si="47"/>
        <v>0</v>
      </c>
      <c r="AT79" s="117">
        <f>IF(B79&lt;&gt;0,((Ripartizione!B79*AI79)+(Ripartizione!B79*AJ79)), AI79+AJ79)</f>
        <v>0</v>
      </c>
      <c r="AU79" s="117">
        <f>IF(B79&lt;&gt;0,((Ripartizione!B79*AO79)+(Ripartizione!B79*AP79)), AO79+AP79)</f>
        <v>0</v>
      </c>
      <c r="AV79" s="117">
        <f t="shared" si="48"/>
        <v>0</v>
      </c>
      <c r="AW79" s="117">
        <f t="shared" si="49"/>
        <v>0</v>
      </c>
      <c r="AX79" s="117">
        <f>IF($C$17="SI",((C79*'MOTORE 2024'!$B$35) + (D79*'Motore 2021'!$B$35)),0)</f>
        <v>0</v>
      </c>
      <c r="AY79" s="118">
        <f>IF($C$17="SI",((C79*'MOTORE 2024'!$B$35)+(C79*'MOTORE 2024'!$B$35)*10% + (D79*'MOTORE 2024'!$B$35)+(D79*'MOTORE 2024'!$B$35)*10%),0)</f>
        <v>0</v>
      </c>
      <c r="AZ79" s="119">
        <f>IF($C$17="SI",(((C79*'MOTORE 2024'!$B$38))+((D79*'Motore 2021'!$B$38))),0)</f>
        <v>0</v>
      </c>
      <c r="BA79" s="118">
        <f>IF($C$17="SI",(((C79*'MOTORE 2024'!$B$38)+((C79*'MOTORE 2024'!$B$38)*10%))+((D79*'MOTORE 2024'!$B$38)+((D79*'MOTORE 2024'!$B$38)*10%))),0)</f>
        <v>0</v>
      </c>
      <c r="BB79" s="118">
        <f t="shared" si="50"/>
        <v>0</v>
      </c>
      <c r="BC79" s="120">
        <f t="shared" si="51"/>
        <v>0</v>
      </c>
      <c r="BD79" s="120">
        <f>IF($C$17="SI",(C79*3*('MOTORE 2024'!$B$41+'MOTORE 2024'!$B$42+'MOTORE 2024'!$B$43+'MOTORE 2024'!$B$44)),(C79*1*('MOTORE 2024'!$B$41+'MOTORE 2024'!$B$42+'MOTORE 2024'!$B$43+'MOTORE 2024'!$B$44)))</f>
        <v>0</v>
      </c>
      <c r="BE79" s="121">
        <f>IF($C$17="SI",(D79*3*('Motore 2021'!$B$41+'Motore 2021'!$B$42+'Motore 2021'!$D$43+'Motore 2021'!$B$44)),(D79*1*('Motore 2021'!$B$41+'Motore 2021'!$B$42+'Motore 2021'!$D$43+'Motore 2021'!$B$44)))</f>
        <v>0</v>
      </c>
      <c r="BF79" s="120">
        <f>IF($C$17="SI",(C79*3*('MOTORE 2024'!$B$41+'MOTORE 2024'!$B$42+'MOTORE 2024'!$B$43+'MOTORE 2024'!$B$44))+((C79*3*('MOTORE 2024'!$B$41+'MOTORE 2024'!$B$42+'MOTORE 2024'!$B$43+'MOTORE 2024'!$B$44))*10%),(C79*1*('MOTORE 2024'!$B$41+'MOTORE 2024'!$B$42+'MOTORE 2024'!$B$43+'MOTORE 2024'!$B$44))+((C79*1*('MOTORE 2024'!$B$41+'MOTORE 2024'!$B$42+'MOTORE 2024'!$B$43+'MOTORE 2024'!$B$44))*10%))</f>
        <v>0</v>
      </c>
      <c r="BG79" s="120">
        <f>IF($C$17="SI",(D79*3*('Motore 2021'!$B$41+'Motore 2021'!$B$42+'Motore 2021'!$D$43+'Motore 2021'!$B$44))+((D79*3*('Motore 2021'!$B$41+'Motore 2021'!$B$42+'Motore 2021'!$D$43+'Motore 2021'!$B$44))*10%),(D79*1*('Motore 2021'!$B$41+'Motore 2021'!$B$42+'Motore 2021'!$D$43+'Motore 2021'!$B$44))+((D79*1*('Motore 2021'!$B$41+'Motore 2021'!$B$42+'Motore 2021'!$D$43+'Motore 2021'!$B$44))*10%))</f>
        <v>0</v>
      </c>
      <c r="BH79" s="120">
        <f t="shared" si="52"/>
        <v>0</v>
      </c>
      <c r="BI79" s="120">
        <f t="shared" si="53"/>
        <v>0</v>
      </c>
      <c r="BJ79" s="120">
        <f>IF(H79&lt;&gt;0,IF($C$17="SI",((('MOTORE 2024'!$B$47+'MOTORE 2024'!$B$50+'MOTORE 2024'!$B$53)/365)*$F$14)+(((('MOTORE 2024'!$B$47+'MOTORE 2024'!$B$50+'Motore 2021'!$B$53)/365)*$F$14)*10%),(('MOTORE 2024'!$B$53/365)*$F$14)+(('MOTORE 2024'!$B$53/365)*$F$14)*10%),0)</f>
        <v>0</v>
      </c>
      <c r="BK79" s="120">
        <f>IF(H79&lt;&gt;0,IF($C$17="SI",((('Motore 2021'!$B$47+'Motore 2021'!$B$50+'Motore 2021'!$B$53)/365)*$F$13)+(((('Motore 2021'!$B$47+'Motore 2021'!$B$50+'Motore 2021'!$B$53)/365)*$F$13)*10%),(('Motore 2021'!$B$53/365)*$F$13)+(('Motore 2021'!$B$53/365)*$F$13)*10%),0)</f>
        <v>0</v>
      </c>
      <c r="BL79" s="120">
        <f>IF(H79&lt;&gt;0,IF($C$17="SI",((('MOTORE 2024'!$B$47+'MOTORE 2024'!$B$50+'MOTORE 2024'!$B$53)/365)*$F$14),(('MOTORE 2024'!$B$53/365)*$F$14)),0)</f>
        <v>0</v>
      </c>
      <c r="BM79" s="120">
        <f>IF(H79&lt;&gt;0,IF($C$17="SI",((('Motore 2021'!$B$47+'Motore 2021'!$B$50+'Motore 2021'!$B$53)/365)*$F$13),(('Motore 2021'!$B$53/365)*$F$13)),0)</f>
        <v>0</v>
      </c>
      <c r="BN79" s="120">
        <f t="shared" si="54"/>
        <v>0</v>
      </c>
      <c r="BO79" s="122">
        <f t="shared" si="55"/>
        <v>0</v>
      </c>
      <c r="BP79" s="42"/>
    </row>
    <row r="80" spans="1:68" x14ac:dyDescent="0.3">
      <c r="A80" s="65" t="s">
        <v>167</v>
      </c>
      <c r="B80" s="51">
        <v>0</v>
      </c>
      <c r="C80" s="51">
        <v>0</v>
      </c>
      <c r="D80" s="51">
        <v>0</v>
      </c>
      <c r="E80" s="51">
        <f t="shared" si="40"/>
        <v>0</v>
      </c>
      <c r="F80" s="55" t="s">
        <v>8</v>
      </c>
      <c r="G80" s="62">
        <f t="shared" si="41"/>
        <v>0</v>
      </c>
      <c r="H80" s="62">
        <f t="shared" si="42"/>
        <v>0</v>
      </c>
      <c r="I80" s="63">
        <f t="shared" si="43"/>
        <v>0</v>
      </c>
      <c r="J80" s="63">
        <f t="shared" si="44"/>
        <v>0</v>
      </c>
      <c r="K80" s="64">
        <f t="shared" si="28"/>
        <v>0</v>
      </c>
      <c r="L80" s="64">
        <f t="shared" si="29"/>
        <v>0</v>
      </c>
      <c r="M80" s="106">
        <f>IF(K80&lt;'MOTORE 2024'!$H$28,Ripartizione!K80,'MOTORE 2024'!$H$28)</f>
        <v>0</v>
      </c>
      <c r="N80" s="106">
        <f>IF(L80&lt;'Motore 2021'!$H$28,Ripartizione!L80,'Motore 2021'!$H$28)</f>
        <v>0</v>
      </c>
      <c r="O80" s="106">
        <f t="shared" si="30"/>
        <v>0</v>
      </c>
      <c r="P80" s="106">
        <f t="shared" si="31"/>
        <v>0</v>
      </c>
      <c r="Q80" s="106">
        <f>ROUND(O80*'MOTORE 2024'!$E$28,2)</f>
        <v>0</v>
      </c>
      <c r="R80" s="106">
        <f>ROUND(P80*'Motore 2021'!$E$28,2)</f>
        <v>0</v>
      </c>
      <c r="S80" s="106">
        <f>IF((K80-M80)&lt;'MOTORE 2024'!$H$29,(K80-M80),'MOTORE 2024'!$H$29)</f>
        <v>0</v>
      </c>
      <c r="T80" s="106">
        <f>IF((L80-N80)&lt;'Motore 2021'!$H$29,(L80-N80),'Motore 2021'!$H$29)</f>
        <v>0</v>
      </c>
      <c r="U80" s="106">
        <f t="shared" si="32"/>
        <v>0</v>
      </c>
      <c r="V80" s="106">
        <f t="shared" si="33"/>
        <v>0</v>
      </c>
      <c r="W80" s="106">
        <f>ROUND(U80*'MOTORE 2024'!$E$29,2)</f>
        <v>0</v>
      </c>
      <c r="X80" s="106">
        <f>ROUND(V80*'Motore 2021'!$E$29,2)</f>
        <v>0</v>
      </c>
      <c r="Y80" s="106">
        <f>IF(K80-M80-S80&lt;'MOTORE 2024'!$H$30,(Ripartizione!K80-Ripartizione!M80-Ripartizione!S80),'MOTORE 2024'!$H$30)</f>
        <v>0</v>
      </c>
      <c r="Z80" s="106">
        <f>IF(L80-N80-T80&lt;'Motore 2021'!$H$30,(Ripartizione!L80-Ripartizione!N80-Ripartizione!T80),'Motore 2021'!$H$30)</f>
        <v>0</v>
      </c>
      <c r="AA80" s="106">
        <f t="shared" si="34"/>
        <v>0</v>
      </c>
      <c r="AB80" s="106">
        <f t="shared" si="35"/>
        <v>0</v>
      </c>
      <c r="AC80" s="106">
        <f>ROUND(AA80*'MOTORE 2024'!$E$30,2)</f>
        <v>0</v>
      </c>
      <c r="AD80" s="106">
        <f>ROUND(AB80*'Motore 2021'!$E$30,2)</f>
        <v>0</v>
      </c>
      <c r="AE80" s="106">
        <f>IF((K80-M80-S80-Y80)&lt;'MOTORE 2024'!$H$31, (K80-M80-S80-Y80),'MOTORE 2024'!$H$31)</f>
        <v>0</v>
      </c>
      <c r="AF80" s="106">
        <f>IF((L80-N80-T80-Z80)&lt;'Motore 2021'!$H$31, (L80-N80-T80-Z80),'Motore 2021'!$H$31)</f>
        <v>0</v>
      </c>
      <c r="AG80" s="106">
        <f t="shared" si="36"/>
        <v>0</v>
      </c>
      <c r="AH80" s="106">
        <f t="shared" si="37"/>
        <v>0</v>
      </c>
      <c r="AI80" s="106">
        <f>ROUND(AG80*'MOTORE 2024'!$E$31,2)</f>
        <v>0</v>
      </c>
      <c r="AJ80" s="106">
        <f>ROUND(AH80*'Motore 2021'!$E$31,2)</f>
        <v>0</v>
      </c>
      <c r="AK80" s="106">
        <f t="shared" si="45"/>
        <v>0</v>
      </c>
      <c r="AL80" s="106">
        <f t="shared" si="46"/>
        <v>0</v>
      </c>
      <c r="AM80" s="106">
        <f t="shared" si="38"/>
        <v>0</v>
      </c>
      <c r="AN80" s="106">
        <f t="shared" si="39"/>
        <v>0</v>
      </c>
      <c r="AO80" s="106">
        <f>ROUND(AM80*'MOTORE 2024'!$E$32,2)</f>
        <v>0</v>
      </c>
      <c r="AP80" s="106">
        <f>ROUND(AN80*'Motore 2021'!$E$32,2)</f>
        <v>0</v>
      </c>
      <c r="AQ80" s="117">
        <f>IF(B80&lt;&gt;0,((Q80+R80)*Ripartizione!B80),Q80+R80)</f>
        <v>0</v>
      </c>
      <c r="AR80" s="117">
        <f>IF(B80&lt;&gt;0,((Ripartizione!B80*W80)+(Ripartizione!B80*X80)), W80+X80)</f>
        <v>0</v>
      </c>
      <c r="AS80" s="117">
        <f t="shared" si="47"/>
        <v>0</v>
      </c>
      <c r="AT80" s="117">
        <f>IF(B80&lt;&gt;0,((Ripartizione!B80*AI80)+(Ripartizione!B80*AJ80)), AI80+AJ80)</f>
        <v>0</v>
      </c>
      <c r="AU80" s="117">
        <f>IF(B80&lt;&gt;0,((Ripartizione!B80*AO80)+(Ripartizione!B80*AP80)), AO80+AP80)</f>
        <v>0</v>
      </c>
      <c r="AV80" s="117">
        <f t="shared" si="48"/>
        <v>0</v>
      </c>
      <c r="AW80" s="117">
        <f t="shared" si="49"/>
        <v>0</v>
      </c>
      <c r="AX80" s="117">
        <f>IF($C$17="SI",((C80*'MOTORE 2024'!$B$35) + (D80*'Motore 2021'!$B$35)),0)</f>
        <v>0</v>
      </c>
      <c r="AY80" s="118">
        <f>IF($C$17="SI",((C80*'MOTORE 2024'!$B$35)+(C80*'MOTORE 2024'!$B$35)*10% + (D80*'MOTORE 2024'!$B$35)+(D80*'MOTORE 2024'!$B$35)*10%),0)</f>
        <v>0</v>
      </c>
      <c r="AZ80" s="119">
        <f>IF($C$17="SI",(((C80*'MOTORE 2024'!$B$38))+((D80*'Motore 2021'!$B$38))),0)</f>
        <v>0</v>
      </c>
      <c r="BA80" s="118">
        <f>IF($C$17="SI",(((C80*'MOTORE 2024'!$B$38)+((C80*'MOTORE 2024'!$B$38)*10%))+((D80*'MOTORE 2024'!$B$38)+((D80*'MOTORE 2024'!$B$38)*10%))),0)</f>
        <v>0</v>
      </c>
      <c r="BB80" s="118">
        <f t="shared" si="50"/>
        <v>0</v>
      </c>
      <c r="BC80" s="120">
        <f t="shared" si="51"/>
        <v>0</v>
      </c>
      <c r="BD80" s="120">
        <f>IF($C$17="SI",(C80*3*('MOTORE 2024'!$B$41+'MOTORE 2024'!$B$42+'MOTORE 2024'!$B$43+'MOTORE 2024'!$B$44)),(C80*1*('MOTORE 2024'!$B$41+'MOTORE 2024'!$B$42+'MOTORE 2024'!$B$43+'MOTORE 2024'!$B$44)))</f>
        <v>0</v>
      </c>
      <c r="BE80" s="121">
        <f>IF($C$17="SI",(D80*3*('Motore 2021'!$B$41+'Motore 2021'!$B$42+'Motore 2021'!$D$43+'Motore 2021'!$B$44)),(D80*1*('Motore 2021'!$B$41+'Motore 2021'!$B$42+'Motore 2021'!$D$43+'Motore 2021'!$B$44)))</f>
        <v>0</v>
      </c>
      <c r="BF80" s="120">
        <f>IF($C$17="SI",(C80*3*('MOTORE 2024'!$B$41+'MOTORE 2024'!$B$42+'MOTORE 2024'!$B$43+'MOTORE 2024'!$B$44))+((C80*3*('MOTORE 2024'!$B$41+'MOTORE 2024'!$B$42+'MOTORE 2024'!$B$43+'MOTORE 2024'!$B$44))*10%),(C80*1*('MOTORE 2024'!$B$41+'MOTORE 2024'!$B$42+'MOTORE 2024'!$B$43+'MOTORE 2024'!$B$44))+((C80*1*('MOTORE 2024'!$B$41+'MOTORE 2024'!$B$42+'MOTORE 2024'!$B$43+'MOTORE 2024'!$B$44))*10%))</f>
        <v>0</v>
      </c>
      <c r="BG80" s="120">
        <f>IF($C$17="SI",(D80*3*('Motore 2021'!$B$41+'Motore 2021'!$B$42+'Motore 2021'!$D$43+'Motore 2021'!$B$44))+((D80*3*('Motore 2021'!$B$41+'Motore 2021'!$B$42+'Motore 2021'!$D$43+'Motore 2021'!$B$44))*10%),(D80*1*('Motore 2021'!$B$41+'Motore 2021'!$B$42+'Motore 2021'!$D$43+'Motore 2021'!$B$44))+((D80*1*('Motore 2021'!$B$41+'Motore 2021'!$B$42+'Motore 2021'!$D$43+'Motore 2021'!$B$44))*10%))</f>
        <v>0</v>
      </c>
      <c r="BH80" s="120">
        <f t="shared" si="52"/>
        <v>0</v>
      </c>
      <c r="BI80" s="120">
        <f t="shared" si="53"/>
        <v>0</v>
      </c>
      <c r="BJ80" s="120">
        <f>IF(H80&lt;&gt;0,IF($C$17="SI",((('MOTORE 2024'!$B$47+'MOTORE 2024'!$B$50+'MOTORE 2024'!$B$53)/365)*$F$14)+(((('MOTORE 2024'!$B$47+'MOTORE 2024'!$B$50+'Motore 2021'!$B$53)/365)*$F$14)*10%),(('MOTORE 2024'!$B$53/365)*$F$14)+(('MOTORE 2024'!$B$53/365)*$F$14)*10%),0)</f>
        <v>0</v>
      </c>
      <c r="BK80" s="120">
        <f>IF(H80&lt;&gt;0,IF($C$17="SI",((('Motore 2021'!$B$47+'Motore 2021'!$B$50+'Motore 2021'!$B$53)/365)*$F$13)+(((('Motore 2021'!$B$47+'Motore 2021'!$B$50+'Motore 2021'!$B$53)/365)*$F$13)*10%),(('Motore 2021'!$B$53/365)*$F$13)+(('Motore 2021'!$B$53/365)*$F$13)*10%),0)</f>
        <v>0</v>
      </c>
      <c r="BL80" s="120">
        <f>IF(H80&lt;&gt;0,IF($C$17="SI",((('MOTORE 2024'!$B$47+'MOTORE 2024'!$B$50+'MOTORE 2024'!$B$53)/365)*$F$14),(('MOTORE 2024'!$B$53/365)*$F$14)),0)</f>
        <v>0</v>
      </c>
      <c r="BM80" s="120">
        <f>IF(H80&lt;&gt;0,IF($C$17="SI",((('Motore 2021'!$B$47+'Motore 2021'!$B$50+'Motore 2021'!$B$53)/365)*$F$13),(('Motore 2021'!$B$53/365)*$F$13)),0)</f>
        <v>0</v>
      </c>
      <c r="BN80" s="120">
        <f t="shared" si="54"/>
        <v>0</v>
      </c>
      <c r="BO80" s="122">
        <f t="shared" si="55"/>
        <v>0</v>
      </c>
      <c r="BP80" s="42"/>
    </row>
    <row r="81" spans="1:67" x14ac:dyDescent="0.3">
      <c r="A81" s="65" t="s">
        <v>168</v>
      </c>
      <c r="B81" s="51">
        <v>0</v>
      </c>
      <c r="C81" s="51">
        <v>0</v>
      </c>
      <c r="D81" s="51">
        <v>0</v>
      </c>
      <c r="E81" s="51">
        <f t="shared" si="40"/>
        <v>0</v>
      </c>
      <c r="F81" s="55" t="s">
        <v>8</v>
      </c>
      <c r="G81" s="62">
        <f t="shared" si="41"/>
        <v>0</v>
      </c>
      <c r="H81" s="62">
        <f t="shared" si="42"/>
        <v>0</v>
      </c>
      <c r="I81" s="63">
        <f t="shared" si="43"/>
        <v>0</v>
      </c>
      <c r="J81" s="63">
        <f t="shared" si="44"/>
        <v>0</v>
      </c>
      <c r="K81" s="64">
        <f t="shared" si="28"/>
        <v>0</v>
      </c>
      <c r="L81" s="64">
        <f t="shared" si="29"/>
        <v>0</v>
      </c>
      <c r="M81" s="106">
        <f>IF(K81&lt;'MOTORE 2024'!$H$28,Ripartizione!K81,'MOTORE 2024'!$H$28)</f>
        <v>0</v>
      </c>
      <c r="N81" s="106">
        <f>IF(L81&lt;'Motore 2021'!$H$28,Ripartizione!L81,'Motore 2021'!$H$28)</f>
        <v>0</v>
      </c>
      <c r="O81" s="106">
        <f t="shared" si="30"/>
        <v>0</v>
      </c>
      <c r="P81" s="106">
        <f t="shared" si="31"/>
        <v>0</v>
      </c>
      <c r="Q81" s="106">
        <f>ROUND(O81*'MOTORE 2024'!$E$28,2)</f>
        <v>0</v>
      </c>
      <c r="R81" s="106">
        <f>ROUND(P81*'Motore 2021'!$E$28,2)</f>
        <v>0</v>
      </c>
      <c r="S81" s="106">
        <f>IF((K81-M81)&lt;'MOTORE 2024'!$H$29,(K81-M81),'MOTORE 2024'!$H$29)</f>
        <v>0</v>
      </c>
      <c r="T81" s="106">
        <f>IF((L81-N81)&lt;'Motore 2021'!$H$29,(L81-N81),'Motore 2021'!$H$29)</f>
        <v>0</v>
      </c>
      <c r="U81" s="106">
        <f t="shared" si="32"/>
        <v>0</v>
      </c>
      <c r="V81" s="106">
        <f t="shared" si="33"/>
        <v>0</v>
      </c>
      <c r="W81" s="106">
        <f>ROUND(U81*'MOTORE 2024'!$E$29,2)</f>
        <v>0</v>
      </c>
      <c r="X81" s="106">
        <f>ROUND(V81*'Motore 2021'!$E$29,2)</f>
        <v>0</v>
      </c>
      <c r="Y81" s="106">
        <f>IF(K81-M81-S81&lt;'MOTORE 2024'!$H$30,(Ripartizione!K81-Ripartizione!M81-Ripartizione!S81),'MOTORE 2024'!$H$30)</f>
        <v>0</v>
      </c>
      <c r="Z81" s="106">
        <f>IF(L81-N81-T81&lt;'Motore 2021'!$H$30,(Ripartizione!L81-Ripartizione!N81-Ripartizione!T81),'Motore 2021'!$H$30)</f>
        <v>0</v>
      </c>
      <c r="AA81" s="106">
        <f t="shared" si="34"/>
        <v>0</v>
      </c>
      <c r="AB81" s="106">
        <f t="shared" si="35"/>
        <v>0</v>
      </c>
      <c r="AC81" s="106">
        <f>ROUND(AA81*'MOTORE 2024'!$E$30,2)</f>
        <v>0</v>
      </c>
      <c r="AD81" s="106">
        <f>ROUND(AB81*'Motore 2021'!$E$30,2)</f>
        <v>0</v>
      </c>
      <c r="AE81" s="106">
        <f>IF((K81-M81-S81-Y81)&lt;'MOTORE 2024'!$H$31, (K81-M81-S81-Y81),'MOTORE 2024'!$H$31)</f>
        <v>0</v>
      </c>
      <c r="AF81" s="106">
        <f>IF((L81-N81-T81-Z81)&lt;'Motore 2021'!$H$31, (L81-N81-T81-Z81),'Motore 2021'!$H$31)</f>
        <v>0</v>
      </c>
      <c r="AG81" s="106">
        <f t="shared" si="36"/>
        <v>0</v>
      </c>
      <c r="AH81" s="106">
        <f t="shared" si="37"/>
        <v>0</v>
      </c>
      <c r="AI81" s="106">
        <f>ROUND(AG81*'MOTORE 2024'!$E$31,2)</f>
        <v>0</v>
      </c>
      <c r="AJ81" s="106">
        <f>ROUND(AH81*'Motore 2021'!$E$31,2)</f>
        <v>0</v>
      </c>
      <c r="AK81" s="106">
        <f t="shared" si="45"/>
        <v>0</v>
      </c>
      <c r="AL81" s="106">
        <f t="shared" si="46"/>
        <v>0</v>
      </c>
      <c r="AM81" s="106">
        <f t="shared" si="38"/>
        <v>0</v>
      </c>
      <c r="AN81" s="106">
        <f t="shared" si="39"/>
        <v>0</v>
      </c>
      <c r="AO81" s="106">
        <f>ROUND(AM81*'MOTORE 2024'!$E$32,2)</f>
        <v>0</v>
      </c>
      <c r="AP81" s="106">
        <f>ROUND(AN81*'Motore 2021'!$E$32,2)</f>
        <v>0</v>
      </c>
      <c r="AQ81" s="117">
        <f>IF(B81&lt;&gt;0,((Q81+R81)*Ripartizione!B81),Q81+R81)</f>
        <v>0</v>
      </c>
      <c r="AR81" s="117">
        <f>IF(B81&lt;&gt;0,((Ripartizione!B81*W81)+(Ripartizione!B81*X81)), W81+X81)</f>
        <v>0</v>
      </c>
      <c r="AS81" s="117">
        <f t="shared" si="47"/>
        <v>0</v>
      </c>
      <c r="AT81" s="117">
        <f>IF(B81&lt;&gt;0,((Ripartizione!B81*AI81)+(Ripartizione!B81*AJ81)), AI81+AJ81)</f>
        <v>0</v>
      </c>
      <c r="AU81" s="117">
        <f>IF(B81&lt;&gt;0,((Ripartizione!B81*AO81)+(Ripartizione!B81*AP81)), AO81+AP81)</f>
        <v>0</v>
      </c>
      <c r="AV81" s="117">
        <f t="shared" si="48"/>
        <v>0</v>
      </c>
      <c r="AW81" s="117">
        <f t="shared" si="49"/>
        <v>0</v>
      </c>
      <c r="AX81" s="117">
        <f>IF($C$17="SI",((C81*'MOTORE 2024'!$B$35) + (D81*'Motore 2021'!$B$35)),0)</f>
        <v>0</v>
      </c>
      <c r="AY81" s="118">
        <f>IF($C$17="SI",((C81*'MOTORE 2024'!$B$35)+(C81*'MOTORE 2024'!$B$35)*10% + (D81*'MOTORE 2024'!$B$35)+(D81*'MOTORE 2024'!$B$35)*10%),0)</f>
        <v>0</v>
      </c>
      <c r="AZ81" s="119">
        <f>IF($C$17="SI",(((C81*'MOTORE 2024'!$B$38))+((D81*'Motore 2021'!$B$38))),0)</f>
        <v>0</v>
      </c>
      <c r="BA81" s="118">
        <f>IF($C$17="SI",(((C81*'MOTORE 2024'!$B$38)+((C81*'MOTORE 2024'!$B$38)*10%))+((D81*'MOTORE 2024'!$B$38)+((D81*'MOTORE 2024'!$B$38)*10%))),0)</f>
        <v>0</v>
      </c>
      <c r="BB81" s="118">
        <f t="shared" si="50"/>
        <v>0</v>
      </c>
      <c r="BC81" s="120">
        <f t="shared" si="51"/>
        <v>0</v>
      </c>
      <c r="BD81" s="120">
        <f>IF($C$17="SI",(C81*3*('MOTORE 2024'!$B$41+'MOTORE 2024'!$B$42+'MOTORE 2024'!$B$43+'MOTORE 2024'!$B$44)),(C81*1*('MOTORE 2024'!$B$41+'MOTORE 2024'!$B$42+'MOTORE 2024'!$B$43+'MOTORE 2024'!$B$44)))</f>
        <v>0</v>
      </c>
      <c r="BE81" s="121">
        <f>IF($C$17="SI",(D81*3*('Motore 2021'!$B$41+'Motore 2021'!$B$42+'Motore 2021'!$D$43+'Motore 2021'!$B$44)),(D81*1*('Motore 2021'!$B$41+'Motore 2021'!$B$42+'Motore 2021'!$D$43+'Motore 2021'!$B$44)))</f>
        <v>0</v>
      </c>
      <c r="BF81" s="120">
        <f>IF($C$17="SI",(C81*3*('MOTORE 2024'!$B$41+'MOTORE 2024'!$B$42+'MOTORE 2024'!$B$43+'MOTORE 2024'!$B$44))+((C81*3*('MOTORE 2024'!$B$41+'MOTORE 2024'!$B$42+'MOTORE 2024'!$B$43+'MOTORE 2024'!$B$44))*10%),(C81*1*('MOTORE 2024'!$B$41+'MOTORE 2024'!$B$42+'MOTORE 2024'!$B$43+'MOTORE 2024'!$B$44))+((C81*1*('MOTORE 2024'!$B$41+'MOTORE 2024'!$B$42+'MOTORE 2024'!$B$43+'MOTORE 2024'!$B$44))*10%))</f>
        <v>0</v>
      </c>
      <c r="BG81" s="120">
        <f>IF($C$17="SI",(D81*3*('Motore 2021'!$B$41+'Motore 2021'!$B$42+'Motore 2021'!$D$43+'Motore 2021'!$B$44))+((D81*3*('Motore 2021'!$B$41+'Motore 2021'!$B$42+'Motore 2021'!$D$43+'Motore 2021'!$B$44))*10%),(D81*1*('Motore 2021'!$B$41+'Motore 2021'!$B$42+'Motore 2021'!$D$43+'Motore 2021'!$B$44))+((D81*1*('Motore 2021'!$B$41+'Motore 2021'!$B$42+'Motore 2021'!$D$43+'Motore 2021'!$B$44))*10%))</f>
        <v>0</v>
      </c>
      <c r="BH81" s="120">
        <f t="shared" si="52"/>
        <v>0</v>
      </c>
      <c r="BI81" s="120">
        <f t="shared" si="53"/>
        <v>0</v>
      </c>
      <c r="BJ81" s="120">
        <f>IF(H81&lt;&gt;0,IF($C$17="SI",((('MOTORE 2024'!$B$47+'MOTORE 2024'!$B$50+'MOTORE 2024'!$B$53)/365)*$F$14)+(((('MOTORE 2024'!$B$47+'MOTORE 2024'!$B$50+'Motore 2021'!$B$53)/365)*$F$14)*10%),(('MOTORE 2024'!$B$53/365)*$F$14)+(('MOTORE 2024'!$B$53/365)*$F$14)*10%),0)</f>
        <v>0</v>
      </c>
      <c r="BK81" s="120">
        <f>IF(H81&lt;&gt;0,IF($C$17="SI",((('Motore 2021'!$B$47+'Motore 2021'!$B$50+'Motore 2021'!$B$53)/365)*$F$13)+(((('Motore 2021'!$B$47+'Motore 2021'!$B$50+'Motore 2021'!$B$53)/365)*$F$13)*10%),(('Motore 2021'!$B$53/365)*$F$13)+(('Motore 2021'!$B$53/365)*$F$13)*10%),0)</f>
        <v>0</v>
      </c>
      <c r="BL81" s="120">
        <f>IF(H81&lt;&gt;0,IF($C$17="SI",((('MOTORE 2024'!$B$47+'MOTORE 2024'!$B$50+'MOTORE 2024'!$B$53)/365)*$F$14),(('MOTORE 2024'!$B$53/365)*$F$14)),0)</f>
        <v>0</v>
      </c>
      <c r="BM81" s="120">
        <f>IF(H81&lt;&gt;0,IF($C$17="SI",((('Motore 2021'!$B$47+'Motore 2021'!$B$50+'Motore 2021'!$B$53)/365)*$F$13),(('Motore 2021'!$B$53/365)*$F$13)),0)</f>
        <v>0</v>
      </c>
      <c r="BN81" s="120">
        <f t="shared" si="54"/>
        <v>0</v>
      </c>
      <c r="BO81" s="122">
        <f t="shared" si="55"/>
        <v>0</v>
      </c>
    </row>
    <row r="82" spans="1:67" x14ac:dyDescent="0.3">
      <c r="A82" s="65" t="s">
        <v>169</v>
      </c>
      <c r="B82" s="51">
        <v>0</v>
      </c>
      <c r="C82" s="51">
        <v>0</v>
      </c>
      <c r="D82" s="51">
        <v>0</v>
      </c>
      <c r="E82" s="51">
        <f t="shared" si="40"/>
        <v>0</v>
      </c>
      <c r="F82" s="55" t="s">
        <v>8</v>
      </c>
      <c r="G82" s="62">
        <f t="shared" si="41"/>
        <v>0</v>
      </c>
      <c r="H82" s="62">
        <f t="shared" si="42"/>
        <v>0</v>
      </c>
      <c r="I82" s="63">
        <f t="shared" si="43"/>
        <v>0</v>
      </c>
      <c r="J82" s="63">
        <f t="shared" si="44"/>
        <v>0</v>
      </c>
      <c r="K82" s="64">
        <f t="shared" si="28"/>
        <v>0</v>
      </c>
      <c r="L82" s="64">
        <f t="shared" si="29"/>
        <v>0</v>
      </c>
      <c r="M82" s="106">
        <f>IF(K82&lt;'MOTORE 2024'!$H$28,Ripartizione!K82,'MOTORE 2024'!$H$28)</f>
        <v>0</v>
      </c>
      <c r="N82" s="106">
        <f>IF(L82&lt;'Motore 2021'!$H$28,Ripartizione!L82,'Motore 2021'!$H$28)</f>
        <v>0</v>
      </c>
      <c r="O82" s="106">
        <f t="shared" si="30"/>
        <v>0</v>
      </c>
      <c r="P82" s="106">
        <f t="shared" si="31"/>
        <v>0</v>
      </c>
      <c r="Q82" s="106">
        <f>ROUND(O82*'MOTORE 2024'!$E$28,2)</f>
        <v>0</v>
      </c>
      <c r="R82" s="106">
        <f>ROUND(P82*'Motore 2021'!$E$28,2)</f>
        <v>0</v>
      </c>
      <c r="S82" s="106">
        <f>IF((K82-M82)&lt;'MOTORE 2024'!$H$29,(K82-M82),'MOTORE 2024'!$H$29)</f>
        <v>0</v>
      </c>
      <c r="T82" s="106">
        <f>IF((L82-N82)&lt;'Motore 2021'!$H$29,(L82-N82),'Motore 2021'!$H$29)</f>
        <v>0</v>
      </c>
      <c r="U82" s="106">
        <f t="shared" si="32"/>
        <v>0</v>
      </c>
      <c r="V82" s="106">
        <f t="shared" si="33"/>
        <v>0</v>
      </c>
      <c r="W82" s="106">
        <f>ROUND(U82*'MOTORE 2024'!$E$29,2)</f>
        <v>0</v>
      </c>
      <c r="X82" s="106">
        <f>ROUND(V82*'Motore 2021'!$E$29,2)</f>
        <v>0</v>
      </c>
      <c r="Y82" s="106">
        <f>IF(K82-M82-S82&lt;'MOTORE 2024'!$H$30,(Ripartizione!K82-Ripartizione!M82-Ripartizione!S82),'MOTORE 2024'!$H$30)</f>
        <v>0</v>
      </c>
      <c r="Z82" s="106">
        <f>IF(L82-N82-T82&lt;'Motore 2021'!$H$30,(Ripartizione!L82-Ripartizione!N82-Ripartizione!T82),'Motore 2021'!$H$30)</f>
        <v>0</v>
      </c>
      <c r="AA82" s="106">
        <f t="shared" si="34"/>
        <v>0</v>
      </c>
      <c r="AB82" s="106">
        <f t="shared" si="35"/>
        <v>0</v>
      </c>
      <c r="AC82" s="106">
        <f>ROUND(AA82*'MOTORE 2024'!$E$30,2)</f>
        <v>0</v>
      </c>
      <c r="AD82" s="106">
        <f>ROUND(AB82*'Motore 2021'!$E$30,2)</f>
        <v>0</v>
      </c>
      <c r="AE82" s="106">
        <f>IF((K82-M82-S82-Y82)&lt;'MOTORE 2024'!$H$31, (K82-M82-S82-Y82),'MOTORE 2024'!$H$31)</f>
        <v>0</v>
      </c>
      <c r="AF82" s="106">
        <f>IF((L82-N82-T82-Z82)&lt;'Motore 2021'!$H$31, (L82-N82-T82-Z82),'Motore 2021'!$H$31)</f>
        <v>0</v>
      </c>
      <c r="AG82" s="106">
        <f t="shared" si="36"/>
        <v>0</v>
      </c>
      <c r="AH82" s="106">
        <f t="shared" si="37"/>
        <v>0</v>
      </c>
      <c r="AI82" s="106">
        <f>ROUND(AG82*'MOTORE 2024'!$E$31,2)</f>
        <v>0</v>
      </c>
      <c r="AJ82" s="106">
        <f>ROUND(AH82*'Motore 2021'!$E$31,2)</f>
        <v>0</v>
      </c>
      <c r="AK82" s="106">
        <f t="shared" si="45"/>
        <v>0</v>
      </c>
      <c r="AL82" s="106">
        <f t="shared" si="46"/>
        <v>0</v>
      </c>
      <c r="AM82" s="106">
        <f t="shared" si="38"/>
        <v>0</v>
      </c>
      <c r="AN82" s="106">
        <f t="shared" si="39"/>
        <v>0</v>
      </c>
      <c r="AO82" s="106">
        <f>ROUND(AM82*'MOTORE 2024'!$E$32,2)</f>
        <v>0</v>
      </c>
      <c r="AP82" s="106">
        <f>ROUND(AN82*'Motore 2021'!$E$32,2)</f>
        <v>0</v>
      </c>
      <c r="AQ82" s="117">
        <f>IF(B82&lt;&gt;0,((Q82+R82)*Ripartizione!B82),Q82+R82)</f>
        <v>0</v>
      </c>
      <c r="AR82" s="117">
        <f>IF(B82&lt;&gt;0,((Ripartizione!B82*W82)+(Ripartizione!B82*X82)), W82+X82)</f>
        <v>0</v>
      </c>
      <c r="AS82" s="117">
        <f t="shared" si="47"/>
        <v>0</v>
      </c>
      <c r="AT82" s="117">
        <f>IF(B82&lt;&gt;0,((Ripartizione!B82*AI82)+(Ripartizione!B82*AJ82)), AI82+AJ82)</f>
        <v>0</v>
      </c>
      <c r="AU82" s="117">
        <f>IF(B82&lt;&gt;0,((Ripartizione!B82*AO82)+(Ripartizione!B82*AP82)), AO82+AP82)</f>
        <v>0</v>
      </c>
      <c r="AV82" s="117">
        <f t="shared" si="48"/>
        <v>0</v>
      </c>
      <c r="AW82" s="117">
        <f t="shared" si="49"/>
        <v>0</v>
      </c>
      <c r="AX82" s="117">
        <f>IF($C$17="SI",((C82*'MOTORE 2024'!$B$35) + (D82*'Motore 2021'!$B$35)),0)</f>
        <v>0</v>
      </c>
      <c r="AY82" s="118">
        <f>IF($C$17="SI",((C82*'MOTORE 2024'!$B$35)+(C82*'MOTORE 2024'!$B$35)*10% + (D82*'MOTORE 2024'!$B$35)+(D82*'MOTORE 2024'!$B$35)*10%),0)</f>
        <v>0</v>
      </c>
      <c r="AZ82" s="119">
        <f>IF($C$17="SI",(((C82*'MOTORE 2024'!$B$38))+((D82*'Motore 2021'!$B$38))),0)</f>
        <v>0</v>
      </c>
      <c r="BA82" s="118">
        <f>IF($C$17="SI",(((C82*'MOTORE 2024'!$B$38)+((C82*'MOTORE 2024'!$B$38)*10%))+((D82*'MOTORE 2024'!$B$38)+((D82*'MOTORE 2024'!$B$38)*10%))),0)</f>
        <v>0</v>
      </c>
      <c r="BB82" s="118">
        <f t="shared" si="50"/>
        <v>0</v>
      </c>
      <c r="BC82" s="120">
        <f t="shared" si="51"/>
        <v>0</v>
      </c>
      <c r="BD82" s="120">
        <f>IF($C$17="SI",(C82*3*('MOTORE 2024'!$B$41+'MOTORE 2024'!$B$42+'MOTORE 2024'!$B$43+'MOTORE 2024'!$B$44)),(C82*1*('MOTORE 2024'!$B$41+'MOTORE 2024'!$B$42+'MOTORE 2024'!$B$43+'MOTORE 2024'!$B$44)))</f>
        <v>0</v>
      </c>
      <c r="BE82" s="121">
        <f>IF($C$17="SI",(D82*3*('Motore 2021'!$B$41+'Motore 2021'!$B$42+'Motore 2021'!$D$43+'Motore 2021'!$B$44)),(D82*1*('Motore 2021'!$B$41+'Motore 2021'!$B$42+'Motore 2021'!$D$43+'Motore 2021'!$B$44)))</f>
        <v>0</v>
      </c>
      <c r="BF82" s="120">
        <f>IF($C$17="SI",(C82*3*('MOTORE 2024'!$B$41+'MOTORE 2024'!$B$42+'MOTORE 2024'!$B$43+'MOTORE 2024'!$B$44))+((C82*3*('MOTORE 2024'!$B$41+'MOTORE 2024'!$B$42+'MOTORE 2024'!$B$43+'MOTORE 2024'!$B$44))*10%),(C82*1*('MOTORE 2024'!$B$41+'MOTORE 2024'!$B$42+'MOTORE 2024'!$B$43+'MOTORE 2024'!$B$44))+((C82*1*('MOTORE 2024'!$B$41+'MOTORE 2024'!$B$42+'MOTORE 2024'!$B$43+'MOTORE 2024'!$B$44))*10%))</f>
        <v>0</v>
      </c>
      <c r="BG82" s="120">
        <f>IF($C$17="SI",(D82*3*('Motore 2021'!$B$41+'Motore 2021'!$B$42+'Motore 2021'!$D$43+'Motore 2021'!$B$44))+((D82*3*('Motore 2021'!$B$41+'Motore 2021'!$B$42+'Motore 2021'!$D$43+'Motore 2021'!$B$44))*10%),(D82*1*('Motore 2021'!$B$41+'Motore 2021'!$B$42+'Motore 2021'!$D$43+'Motore 2021'!$B$44))+((D82*1*('Motore 2021'!$B$41+'Motore 2021'!$B$42+'Motore 2021'!$D$43+'Motore 2021'!$B$44))*10%))</f>
        <v>0</v>
      </c>
      <c r="BH82" s="120">
        <f t="shared" si="52"/>
        <v>0</v>
      </c>
      <c r="BI82" s="120">
        <f t="shared" si="53"/>
        <v>0</v>
      </c>
      <c r="BJ82" s="120">
        <f>IF(H82&lt;&gt;0,IF($C$17="SI",((('MOTORE 2024'!$B$47+'MOTORE 2024'!$B$50+'MOTORE 2024'!$B$53)/365)*$F$14)+(((('MOTORE 2024'!$B$47+'MOTORE 2024'!$B$50+'Motore 2021'!$B$53)/365)*$F$14)*10%),(('MOTORE 2024'!$B$53/365)*$F$14)+(('MOTORE 2024'!$B$53/365)*$F$14)*10%),0)</f>
        <v>0</v>
      </c>
      <c r="BK82" s="120">
        <f>IF(H82&lt;&gt;0,IF($C$17="SI",((('Motore 2021'!$B$47+'Motore 2021'!$B$50+'Motore 2021'!$B$53)/365)*$F$13)+(((('Motore 2021'!$B$47+'Motore 2021'!$B$50+'Motore 2021'!$B$53)/365)*$F$13)*10%),(('Motore 2021'!$B$53/365)*$F$13)+(('Motore 2021'!$B$53/365)*$F$13)*10%),0)</f>
        <v>0</v>
      </c>
      <c r="BL82" s="120">
        <f>IF(H82&lt;&gt;0,IF($C$17="SI",((('MOTORE 2024'!$B$47+'MOTORE 2024'!$B$50+'MOTORE 2024'!$B$53)/365)*$F$14),(('MOTORE 2024'!$B$53/365)*$F$14)),0)</f>
        <v>0</v>
      </c>
      <c r="BM82" s="120">
        <f>IF(H82&lt;&gt;0,IF($C$17="SI",((('Motore 2021'!$B$47+'Motore 2021'!$B$50+'Motore 2021'!$B$53)/365)*$F$13),(('Motore 2021'!$B$53/365)*$F$13)),0)</f>
        <v>0</v>
      </c>
      <c r="BN82" s="120">
        <f t="shared" si="54"/>
        <v>0</v>
      </c>
      <c r="BO82" s="122">
        <f t="shared" si="55"/>
        <v>0</v>
      </c>
    </row>
    <row r="83" spans="1:67" x14ac:dyDescent="0.3">
      <c r="A83" s="65" t="s">
        <v>170</v>
      </c>
      <c r="B83" s="51">
        <v>0</v>
      </c>
      <c r="C83" s="51">
        <v>0</v>
      </c>
      <c r="D83" s="51">
        <v>0</v>
      </c>
      <c r="E83" s="51">
        <f t="shared" si="40"/>
        <v>0</v>
      </c>
      <c r="F83" s="55" t="s">
        <v>8</v>
      </c>
      <c r="G83" s="62">
        <f t="shared" si="41"/>
        <v>0</v>
      </c>
      <c r="H83" s="62">
        <f t="shared" si="42"/>
        <v>0</v>
      </c>
      <c r="I83" s="63">
        <f t="shared" si="43"/>
        <v>0</v>
      </c>
      <c r="J83" s="63">
        <f t="shared" si="44"/>
        <v>0</v>
      </c>
      <c r="K83" s="64">
        <f t="shared" si="28"/>
        <v>0</v>
      </c>
      <c r="L83" s="64">
        <f t="shared" si="29"/>
        <v>0</v>
      </c>
      <c r="M83" s="106">
        <f>IF(K83&lt;'MOTORE 2024'!$H$28,Ripartizione!K83,'MOTORE 2024'!$H$28)</f>
        <v>0</v>
      </c>
      <c r="N83" s="106">
        <f>IF(L83&lt;'Motore 2021'!$H$28,Ripartizione!L83,'Motore 2021'!$H$28)</f>
        <v>0</v>
      </c>
      <c r="O83" s="106">
        <f t="shared" si="30"/>
        <v>0</v>
      </c>
      <c r="P83" s="106">
        <f t="shared" si="31"/>
        <v>0</v>
      </c>
      <c r="Q83" s="106">
        <f>ROUND(O83*'MOTORE 2024'!$E$28,2)</f>
        <v>0</v>
      </c>
      <c r="R83" s="106">
        <f>ROUND(P83*'Motore 2021'!$E$28,2)</f>
        <v>0</v>
      </c>
      <c r="S83" s="106">
        <f>IF((K83-M83)&lt;'MOTORE 2024'!$H$29,(K83-M83),'MOTORE 2024'!$H$29)</f>
        <v>0</v>
      </c>
      <c r="T83" s="106">
        <f>IF((L83-N83)&lt;'Motore 2021'!$H$29,(L83-N83),'Motore 2021'!$H$29)</f>
        <v>0</v>
      </c>
      <c r="U83" s="106">
        <f t="shared" si="32"/>
        <v>0</v>
      </c>
      <c r="V83" s="106">
        <f t="shared" si="33"/>
        <v>0</v>
      </c>
      <c r="W83" s="106">
        <f>ROUND(U83*'MOTORE 2024'!$E$29,2)</f>
        <v>0</v>
      </c>
      <c r="X83" s="106">
        <f>ROUND(V83*'Motore 2021'!$E$29,2)</f>
        <v>0</v>
      </c>
      <c r="Y83" s="106">
        <f>IF(K83-M83-S83&lt;'MOTORE 2024'!$H$30,(Ripartizione!K83-Ripartizione!M83-Ripartizione!S83),'MOTORE 2024'!$H$30)</f>
        <v>0</v>
      </c>
      <c r="Z83" s="106">
        <f>IF(L83-N83-T83&lt;'Motore 2021'!$H$30,(Ripartizione!L83-Ripartizione!N83-Ripartizione!T83),'Motore 2021'!$H$30)</f>
        <v>0</v>
      </c>
      <c r="AA83" s="106">
        <f t="shared" si="34"/>
        <v>0</v>
      </c>
      <c r="AB83" s="106">
        <f t="shared" si="35"/>
        <v>0</v>
      </c>
      <c r="AC83" s="106">
        <f>ROUND(AA83*'MOTORE 2024'!$E$30,2)</f>
        <v>0</v>
      </c>
      <c r="AD83" s="106">
        <f>ROUND(AB83*'Motore 2021'!$E$30,2)</f>
        <v>0</v>
      </c>
      <c r="AE83" s="106">
        <f>IF((K83-M83-S83-Y83)&lt;'MOTORE 2024'!$H$31, (K83-M83-S83-Y83),'MOTORE 2024'!$H$31)</f>
        <v>0</v>
      </c>
      <c r="AF83" s="106">
        <f>IF((L83-N83-T83-Z83)&lt;'Motore 2021'!$H$31, (L83-N83-T83-Z83),'Motore 2021'!$H$31)</f>
        <v>0</v>
      </c>
      <c r="AG83" s="106">
        <f t="shared" si="36"/>
        <v>0</v>
      </c>
      <c r="AH83" s="106">
        <f t="shared" si="37"/>
        <v>0</v>
      </c>
      <c r="AI83" s="106">
        <f>ROUND(AG83*'MOTORE 2024'!$E$31,2)</f>
        <v>0</v>
      </c>
      <c r="AJ83" s="106">
        <f>ROUND(AH83*'Motore 2021'!$E$31,2)</f>
        <v>0</v>
      </c>
      <c r="AK83" s="106">
        <f t="shared" si="45"/>
        <v>0</v>
      </c>
      <c r="AL83" s="106">
        <f t="shared" si="46"/>
        <v>0</v>
      </c>
      <c r="AM83" s="106">
        <f t="shared" si="38"/>
        <v>0</v>
      </c>
      <c r="AN83" s="106">
        <f t="shared" si="39"/>
        <v>0</v>
      </c>
      <c r="AO83" s="106">
        <f>ROUND(AM83*'MOTORE 2024'!$E$32,2)</f>
        <v>0</v>
      </c>
      <c r="AP83" s="106">
        <f>ROUND(AN83*'Motore 2021'!$E$32,2)</f>
        <v>0</v>
      </c>
      <c r="AQ83" s="117">
        <f>IF(B83&lt;&gt;0,((Q83+R83)*Ripartizione!B83),Q83+R83)</f>
        <v>0</v>
      </c>
      <c r="AR83" s="117">
        <f>IF(B83&lt;&gt;0,((Ripartizione!B83*W83)+(Ripartizione!B83*X83)), W83+X83)</f>
        <v>0</v>
      </c>
      <c r="AS83" s="117">
        <f t="shared" si="47"/>
        <v>0</v>
      </c>
      <c r="AT83" s="117">
        <f>IF(B83&lt;&gt;0,((Ripartizione!B83*AI83)+(Ripartizione!B83*AJ83)), AI83+AJ83)</f>
        <v>0</v>
      </c>
      <c r="AU83" s="117">
        <f>IF(B83&lt;&gt;0,((Ripartizione!B83*AO83)+(Ripartizione!B83*AP83)), AO83+AP83)</f>
        <v>0</v>
      </c>
      <c r="AV83" s="117">
        <f t="shared" si="48"/>
        <v>0</v>
      </c>
      <c r="AW83" s="117">
        <f t="shared" si="49"/>
        <v>0</v>
      </c>
      <c r="AX83" s="117">
        <f>IF($C$17="SI",((C83*'MOTORE 2024'!$B$35) + (D83*'Motore 2021'!$B$35)),0)</f>
        <v>0</v>
      </c>
      <c r="AY83" s="118">
        <f>IF($C$17="SI",((C83*'MOTORE 2024'!$B$35)+(C83*'MOTORE 2024'!$B$35)*10% + (D83*'MOTORE 2024'!$B$35)+(D83*'MOTORE 2024'!$B$35)*10%),0)</f>
        <v>0</v>
      </c>
      <c r="AZ83" s="119">
        <f>IF($C$17="SI",(((C83*'MOTORE 2024'!$B$38))+((D83*'Motore 2021'!$B$38))),0)</f>
        <v>0</v>
      </c>
      <c r="BA83" s="118">
        <f>IF($C$17="SI",(((C83*'MOTORE 2024'!$B$38)+((C83*'MOTORE 2024'!$B$38)*10%))+((D83*'MOTORE 2024'!$B$38)+((D83*'MOTORE 2024'!$B$38)*10%))),0)</f>
        <v>0</v>
      </c>
      <c r="BB83" s="118">
        <f t="shared" si="50"/>
        <v>0</v>
      </c>
      <c r="BC83" s="120">
        <f t="shared" si="51"/>
        <v>0</v>
      </c>
      <c r="BD83" s="120">
        <f>IF($C$17="SI",(C83*3*('MOTORE 2024'!$B$41+'MOTORE 2024'!$B$42+'MOTORE 2024'!$B$43+'MOTORE 2024'!$B$44)),(C83*1*('MOTORE 2024'!$B$41+'MOTORE 2024'!$B$42+'MOTORE 2024'!$B$43+'MOTORE 2024'!$B$44)))</f>
        <v>0</v>
      </c>
      <c r="BE83" s="121">
        <f>IF($C$17="SI",(D83*3*('Motore 2021'!$B$41+'Motore 2021'!$B$42+'Motore 2021'!$D$43+'Motore 2021'!$B$44)),(D83*1*('Motore 2021'!$B$41+'Motore 2021'!$B$42+'Motore 2021'!$D$43+'Motore 2021'!$B$44)))</f>
        <v>0</v>
      </c>
      <c r="BF83" s="120">
        <f>IF($C$17="SI",(C83*3*('MOTORE 2024'!$B$41+'MOTORE 2024'!$B$42+'MOTORE 2024'!$B$43+'MOTORE 2024'!$B$44))+((C83*3*('MOTORE 2024'!$B$41+'MOTORE 2024'!$B$42+'MOTORE 2024'!$B$43+'MOTORE 2024'!$B$44))*10%),(C83*1*('MOTORE 2024'!$B$41+'MOTORE 2024'!$B$42+'MOTORE 2024'!$B$43+'MOTORE 2024'!$B$44))+((C83*1*('MOTORE 2024'!$B$41+'MOTORE 2024'!$B$42+'MOTORE 2024'!$B$43+'MOTORE 2024'!$B$44))*10%))</f>
        <v>0</v>
      </c>
      <c r="BG83" s="120">
        <f>IF($C$17="SI",(D83*3*('Motore 2021'!$B$41+'Motore 2021'!$B$42+'Motore 2021'!$D$43+'Motore 2021'!$B$44))+((D83*3*('Motore 2021'!$B$41+'Motore 2021'!$B$42+'Motore 2021'!$D$43+'Motore 2021'!$B$44))*10%),(D83*1*('Motore 2021'!$B$41+'Motore 2021'!$B$42+'Motore 2021'!$D$43+'Motore 2021'!$B$44))+((D83*1*('Motore 2021'!$B$41+'Motore 2021'!$B$42+'Motore 2021'!$D$43+'Motore 2021'!$B$44))*10%))</f>
        <v>0</v>
      </c>
      <c r="BH83" s="120">
        <f t="shared" si="52"/>
        <v>0</v>
      </c>
      <c r="BI83" s="120">
        <f t="shared" si="53"/>
        <v>0</v>
      </c>
      <c r="BJ83" s="120">
        <f>IF(H83&lt;&gt;0,IF($C$17="SI",((('MOTORE 2024'!$B$47+'MOTORE 2024'!$B$50+'MOTORE 2024'!$B$53)/365)*$F$14)+(((('MOTORE 2024'!$B$47+'MOTORE 2024'!$B$50+'Motore 2021'!$B$53)/365)*$F$14)*10%),(('MOTORE 2024'!$B$53/365)*$F$14)+(('MOTORE 2024'!$B$53/365)*$F$14)*10%),0)</f>
        <v>0</v>
      </c>
      <c r="BK83" s="120">
        <f>IF(H83&lt;&gt;0,IF($C$17="SI",((('Motore 2021'!$B$47+'Motore 2021'!$B$50+'Motore 2021'!$B$53)/365)*$F$13)+(((('Motore 2021'!$B$47+'Motore 2021'!$B$50+'Motore 2021'!$B$53)/365)*$F$13)*10%),(('Motore 2021'!$B$53/365)*$F$13)+(('Motore 2021'!$B$53/365)*$F$13)*10%),0)</f>
        <v>0</v>
      </c>
      <c r="BL83" s="120">
        <f>IF(H83&lt;&gt;0,IF($C$17="SI",((('MOTORE 2024'!$B$47+'MOTORE 2024'!$B$50+'MOTORE 2024'!$B$53)/365)*$F$14),(('MOTORE 2024'!$B$53/365)*$F$14)),0)</f>
        <v>0</v>
      </c>
      <c r="BM83" s="120">
        <f>IF(H83&lt;&gt;0,IF($C$17="SI",((('Motore 2021'!$B$47+'Motore 2021'!$B$50+'Motore 2021'!$B$53)/365)*$F$13),(('Motore 2021'!$B$53/365)*$F$13)),0)</f>
        <v>0</v>
      </c>
      <c r="BN83" s="120">
        <f t="shared" si="54"/>
        <v>0</v>
      </c>
      <c r="BO83" s="122">
        <f t="shared" si="55"/>
        <v>0</v>
      </c>
    </row>
    <row r="84" spans="1:67" x14ac:dyDescent="0.3">
      <c r="A84" s="65" t="s">
        <v>171</v>
      </c>
      <c r="B84" s="51">
        <v>0</v>
      </c>
      <c r="C84" s="51">
        <v>0</v>
      </c>
      <c r="D84" s="51">
        <v>0</v>
      </c>
      <c r="E84" s="51">
        <f t="shared" si="40"/>
        <v>0</v>
      </c>
      <c r="F84" s="55" t="s">
        <v>8</v>
      </c>
      <c r="G84" s="62">
        <f t="shared" si="41"/>
        <v>0</v>
      </c>
      <c r="H84" s="62">
        <f t="shared" si="42"/>
        <v>0</v>
      </c>
      <c r="I84" s="63">
        <f t="shared" si="43"/>
        <v>0</v>
      </c>
      <c r="J84" s="63">
        <f t="shared" si="44"/>
        <v>0</v>
      </c>
      <c r="K84" s="64">
        <f t="shared" si="28"/>
        <v>0</v>
      </c>
      <c r="L84" s="64">
        <f t="shared" si="29"/>
        <v>0</v>
      </c>
      <c r="M84" s="106">
        <f>IF(K84&lt;'MOTORE 2024'!$H$28,Ripartizione!K84,'MOTORE 2024'!$H$28)</f>
        <v>0</v>
      </c>
      <c r="N84" s="106">
        <f>IF(L84&lt;'Motore 2021'!$H$28,Ripartizione!L84,'Motore 2021'!$H$28)</f>
        <v>0</v>
      </c>
      <c r="O84" s="106">
        <f t="shared" si="30"/>
        <v>0</v>
      </c>
      <c r="P84" s="106">
        <f t="shared" si="31"/>
        <v>0</v>
      </c>
      <c r="Q84" s="106">
        <f>ROUND(O84*'MOTORE 2024'!$E$28,2)</f>
        <v>0</v>
      </c>
      <c r="R84" s="106">
        <f>ROUND(P84*'Motore 2021'!$E$28,2)</f>
        <v>0</v>
      </c>
      <c r="S84" s="106">
        <f>IF((K84-M84)&lt;'MOTORE 2024'!$H$29,(K84-M84),'MOTORE 2024'!$H$29)</f>
        <v>0</v>
      </c>
      <c r="T84" s="106">
        <f>IF((L84-N84)&lt;'Motore 2021'!$H$29,(L84-N84),'Motore 2021'!$H$29)</f>
        <v>0</v>
      </c>
      <c r="U84" s="106">
        <f t="shared" si="32"/>
        <v>0</v>
      </c>
      <c r="V84" s="106">
        <f t="shared" si="33"/>
        <v>0</v>
      </c>
      <c r="W84" s="106">
        <f>ROUND(U84*'MOTORE 2024'!$E$29,2)</f>
        <v>0</v>
      </c>
      <c r="X84" s="106">
        <f>ROUND(V84*'Motore 2021'!$E$29,2)</f>
        <v>0</v>
      </c>
      <c r="Y84" s="106">
        <f>IF(K84-M84-S84&lt;'MOTORE 2024'!$H$30,(Ripartizione!K84-Ripartizione!M84-Ripartizione!S84),'MOTORE 2024'!$H$30)</f>
        <v>0</v>
      </c>
      <c r="Z84" s="106">
        <f>IF(L84-N84-T84&lt;'Motore 2021'!$H$30,(Ripartizione!L84-Ripartizione!N84-Ripartizione!T84),'Motore 2021'!$H$30)</f>
        <v>0</v>
      </c>
      <c r="AA84" s="106">
        <f t="shared" si="34"/>
        <v>0</v>
      </c>
      <c r="AB84" s="106">
        <f t="shared" si="35"/>
        <v>0</v>
      </c>
      <c r="AC84" s="106">
        <f>ROUND(AA84*'MOTORE 2024'!$E$30,2)</f>
        <v>0</v>
      </c>
      <c r="AD84" s="106">
        <f>ROUND(AB84*'Motore 2021'!$E$30,2)</f>
        <v>0</v>
      </c>
      <c r="AE84" s="106">
        <f>IF((K84-M84-S84-Y84)&lt;'MOTORE 2024'!$H$31, (K84-M84-S84-Y84),'MOTORE 2024'!$H$31)</f>
        <v>0</v>
      </c>
      <c r="AF84" s="106">
        <f>IF((L84-N84-T84-Z84)&lt;'Motore 2021'!$H$31, (L84-N84-T84-Z84),'Motore 2021'!$H$31)</f>
        <v>0</v>
      </c>
      <c r="AG84" s="106">
        <f t="shared" si="36"/>
        <v>0</v>
      </c>
      <c r="AH84" s="106">
        <f t="shared" si="37"/>
        <v>0</v>
      </c>
      <c r="AI84" s="106">
        <f>ROUND(AG84*'MOTORE 2024'!$E$31,2)</f>
        <v>0</v>
      </c>
      <c r="AJ84" s="106">
        <f>ROUND(AH84*'Motore 2021'!$E$31,2)</f>
        <v>0</v>
      </c>
      <c r="AK84" s="106">
        <f t="shared" si="45"/>
        <v>0</v>
      </c>
      <c r="AL84" s="106">
        <f t="shared" si="46"/>
        <v>0</v>
      </c>
      <c r="AM84" s="106">
        <f t="shared" si="38"/>
        <v>0</v>
      </c>
      <c r="AN84" s="106">
        <f t="shared" si="39"/>
        <v>0</v>
      </c>
      <c r="AO84" s="106">
        <f>ROUND(AM84*'MOTORE 2024'!$E$32,2)</f>
        <v>0</v>
      </c>
      <c r="AP84" s="106">
        <f>ROUND(AN84*'Motore 2021'!$E$32,2)</f>
        <v>0</v>
      </c>
      <c r="AQ84" s="117">
        <f>IF(B84&lt;&gt;0,((Q84+R84)*Ripartizione!B84),Q84+R84)</f>
        <v>0</v>
      </c>
      <c r="AR84" s="117">
        <f>IF(B84&lt;&gt;0,((Ripartizione!B84*W84)+(Ripartizione!B84*X84)), W84+X84)</f>
        <v>0</v>
      </c>
      <c r="AS84" s="117">
        <f t="shared" si="47"/>
        <v>0</v>
      </c>
      <c r="AT84" s="117">
        <f>IF(B84&lt;&gt;0,((Ripartizione!B84*AI84)+(Ripartizione!B84*AJ84)), AI84+AJ84)</f>
        <v>0</v>
      </c>
      <c r="AU84" s="117">
        <f>IF(B84&lt;&gt;0,((Ripartizione!B84*AO84)+(Ripartizione!B84*AP84)), AO84+AP84)</f>
        <v>0</v>
      </c>
      <c r="AV84" s="117">
        <f t="shared" si="48"/>
        <v>0</v>
      </c>
      <c r="AW84" s="117">
        <f t="shared" si="49"/>
        <v>0</v>
      </c>
      <c r="AX84" s="117">
        <f>IF($C$17="SI",((C84*'MOTORE 2024'!$B$35) + (D84*'Motore 2021'!$B$35)),0)</f>
        <v>0</v>
      </c>
      <c r="AY84" s="118">
        <f>IF($C$17="SI",((C84*'MOTORE 2024'!$B$35)+(C84*'MOTORE 2024'!$B$35)*10% + (D84*'MOTORE 2024'!$B$35)+(D84*'MOTORE 2024'!$B$35)*10%),0)</f>
        <v>0</v>
      </c>
      <c r="AZ84" s="119">
        <f>IF($C$17="SI",(((C84*'MOTORE 2024'!$B$38))+((D84*'Motore 2021'!$B$38))),0)</f>
        <v>0</v>
      </c>
      <c r="BA84" s="118">
        <f>IF($C$17="SI",(((C84*'MOTORE 2024'!$B$38)+((C84*'MOTORE 2024'!$B$38)*10%))+((D84*'MOTORE 2024'!$B$38)+((D84*'MOTORE 2024'!$B$38)*10%))),0)</f>
        <v>0</v>
      </c>
      <c r="BB84" s="118">
        <f t="shared" si="50"/>
        <v>0</v>
      </c>
      <c r="BC84" s="120">
        <f t="shared" si="51"/>
        <v>0</v>
      </c>
      <c r="BD84" s="120">
        <f>IF($C$17="SI",(C84*3*('MOTORE 2024'!$B$41+'MOTORE 2024'!$B$42+'MOTORE 2024'!$B$43+'MOTORE 2024'!$B$44)),(C84*1*('MOTORE 2024'!$B$41+'MOTORE 2024'!$B$42+'MOTORE 2024'!$B$43+'MOTORE 2024'!$B$44)))</f>
        <v>0</v>
      </c>
      <c r="BE84" s="121">
        <f>IF($C$17="SI",(D84*3*('Motore 2021'!$B$41+'Motore 2021'!$B$42+'Motore 2021'!$D$43+'Motore 2021'!$B$44)),(D84*1*('Motore 2021'!$B$41+'Motore 2021'!$B$42+'Motore 2021'!$D$43+'Motore 2021'!$B$44)))</f>
        <v>0</v>
      </c>
      <c r="BF84" s="120">
        <f>IF($C$17="SI",(C84*3*('MOTORE 2024'!$B$41+'MOTORE 2024'!$B$42+'MOTORE 2024'!$B$43+'MOTORE 2024'!$B$44))+((C84*3*('MOTORE 2024'!$B$41+'MOTORE 2024'!$B$42+'MOTORE 2024'!$B$43+'MOTORE 2024'!$B$44))*10%),(C84*1*('MOTORE 2024'!$B$41+'MOTORE 2024'!$B$42+'MOTORE 2024'!$B$43+'MOTORE 2024'!$B$44))+((C84*1*('MOTORE 2024'!$B$41+'MOTORE 2024'!$B$42+'MOTORE 2024'!$B$43+'MOTORE 2024'!$B$44))*10%))</f>
        <v>0</v>
      </c>
      <c r="BG84" s="120">
        <f>IF($C$17="SI",(D84*3*('Motore 2021'!$B$41+'Motore 2021'!$B$42+'Motore 2021'!$D$43+'Motore 2021'!$B$44))+((D84*3*('Motore 2021'!$B$41+'Motore 2021'!$B$42+'Motore 2021'!$D$43+'Motore 2021'!$B$44))*10%),(D84*1*('Motore 2021'!$B$41+'Motore 2021'!$B$42+'Motore 2021'!$D$43+'Motore 2021'!$B$44))+((D84*1*('Motore 2021'!$B$41+'Motore 2021'!$B$42+'Motore 2021'!$D$43+'Motore 2021'!$B$44))*10%))</f>
        <v>0</v>
      </c>
      <c r="BH84" s="120">
        <f t="shared" si="52"/>
        <v>0</v>
      </c>
      <c r="BI84" s="120">
        <f t="shared" si="53"/>
        <v>0</v>
      </c>
      <c r="BJ84" s="120">
        <f>IF(H84&lt;&gt;0,IF($C$17="SI",((('MOTORE 2024'!$B$47+'MOTORE 2024'!$B$50+'MOTORE 2024'!$B$53)/365)*$F$14)+(((('MOTORE 2024'!$B$47+'MOTORE 2024'!$B$50+'Motore 2021'!$B$53)/365)*$F$14)*10%),(('MOTORE 2024'!$B$53/365)*$F$14)+(('MOTORE 2024'!$B$53/365)*$F$14)*10%),0)</f>
        <v>0</v>
      </c>
      <c r="BK84" s="120">
        <f>IF(H84&lt;&gt;0,IF($C$17="SI",((('Motore 2021'!$B$47+'Motore 2021'!$B$50+'Motore 2021'!$B$53)/365)*$F$13)+(((('Motore 2021'!$B$47+'Motore 2021'!$B$50+'Motore 2021'!$B$53)/365)*$F$13)*10%),(('Motore 2021'!$B$53/365)*$F$13)+(('Motore 2021'!$B$53/365)*$F$13)*10%),0)</f>
        <v>0</v>
      </c>
      <c r="BL84" s="120">
        <f>IF(H84&lt;&gt;0,IF($C$17="SI",((('MOTORE 2024'!$B$47+'MOTORE 2024'!$B$50+'MOTORE 2024'!$B$53)/365)*$F$14),(('MOTORE 2024'!$B$53/365)*$F$14)),0)</f>
        <v>0</v>
      </c>
      <c r="BM84" s="120">
        <f>IF(H84&lt;&gt;0,IF($C$17="SI",((('Motore 2021'!$B$47+'Motore 2021'!$B$50+'Motore 2021'!$B$53)/365)*$F$13),(('Motore 2021'!$B$53/365)*$F$13)),0)</f>
        <v>0</v>
      </c>
      <c r="BN84" s="120">
        <f t="shared" si="54"/>
        <v>0</v>
      </c>
      <c r="BO84" s="122">
        <f t="shared" si="55"/>
        <v>0</v>
      </c>
    </row>
    <row r="85" spans="1:67" x14ac:dyDescent="0.3">
      <c r="A85" s="65" t="s">
        <v>172</v>
      </c>
      <c r="B85" s="51">
        <v>0</v>
      </c>
      <c r="C85" s="51">
        <v>0</v>
      </c>
      <c r="D85" s="51">
        <v>0</v>
      </c>
      <c r="E85" s="51">
        <f t="shared" si="40"/>
        <v>0</v>
      </c>
      <c r="F85" s="55" t="s">
        <v>8</v>
      </c>
      <c r="G85" s="62">
        <f t="shared" si="41"/>
        <v>0</v>
      </c>
      <c r="H85" s="62">
        <f t="shared" si="42"/>
        <v>0</v>
      </c>
      <c r="I85" s="63">
        <f t="shared" si="43"/>
        <v>0</v>
      </c>
      <c r="J85" s="63">
        <f t="shared" si="44"/>
        <v>0</v>
      </c>
      <c r="K85" s="64">
        <f t="shared" si="28"/>
        <v>0</v>
      </c>
      <c r="L85" s="64">
        <f t="shared" si="29"/>
        <v>0</v>
      </c>
      <c r="M85" s="106">
        <f>IF(K85&lt;'MOTORE 2024'!$H$28,Ripartizione!K85,'MOTORE 2024'!$H$28)</f>
        <v>0</v>
      </c>
      <c r="N85" s="106">
        <f>IF(L85&lt;'Motore 2021'!$H$28,Ripartizione!L85,'Motore 2021'!$H$28)</f>
        <v>0</v>
      </c>
      <c r="O85" s="106">
        <f t="shared" si="30"/>
        <v>0</v>
      </c>
      <c r="P85" s="106">
        <f t="shared" si="31"/>
        <v>0</v>
      </c>
      <c r="Q85" s="106">
        <f>ROUND(O85*'MOTORE 2024'!$E$28,2)</f>
        <v>0</v>
      </c>
      <c r="R85" s="106">
        <f>ROUND(P85*'Motore 2021'!$E$28,2)</f>
        <v>0</v>
      </c>
      <c r="S85" s="106">
        <f>IF((K85-M85)&lt;'MOTORE 2024'!$H$29,(K85-M85),'MOTORE 2024'!$H$29)</f>
        <v>0</v>
      </c>
      <c r="T85" s="106">
        <f>IF((L85-N85)&lt;'Motore 2021'!$H$29,(L85-N85),'Motore 2021'!$H$29)</f>
        <v>0</v>
      </c>
      <c r="U85" s="106">
        <f t="shared" si="32"/>
        <v>0</v>
      </c>
      <c r="V85" s="106">
        <f t="shared" si="33"/>
        <v>0</v>
      </c>
      <c r="W85" s="106">
        <f>ROUND(U85*'MOTORE 2024'!$E$29,2)</f>
        <v>0</v>
      </c>
      <c r="X85" s="106">
        <f>ROUND(V85*'Motore 2021'!$E$29,2)</f>
        <v>0</v>
      </c>
      <c r="Y85" s="106">
        <f>IF(K85-M85-S85&lt;'MOTORE 2024'!$H$30,(Ripartizione!K85-Ripartizione!M85-Ripartizione!S85),'MOTORE 2024'!$H$30)</f>
        <v>0</v>
      </c>
      <c r="Z85" s="106">
        <f>IF(L85-N85-T85&lt;'Motore 2021'!$H$30,(Ripartizione!L85-Ripartizione!N85-Ripartizione!T85),'Motore 2021'!$H$30)</f>
        <v>0</v>
      </c>
      <c r="AA85" s="106">
        <f t="shared" si="34"/>
        <v>0</v>
      </c>
      <c r="AB85" s="106">
        <f t="shared" si="35"/>
        <v>0</v>
      </c>
      <c r="AC85" s="106">
        <f>ROUND(AA85*'MOTORE 2024'!$E$30,2)</f>
        <v>0</v>
      </c>
      <c r="AD85" s="106">
        <f>ROUND(AB85*'Motore 2021'!$E$30,2)</f>
        <v>0</v>
      </c>
      <c r="AE85" s="106">
        <f>IF((K85-M85-S85-Y85)&lt;'MOTORE 2024'!$H$31, (K85-M85-S85-Y85),'MOTORE 2024'!$H$31)</f>
        <v>0</v>
      </c>
      <c r="AF85" s="106">
        <f>IF((L85-N85-T85-Z85)&lt;'Motore 2021'!$H$31, (L85-N85-T85-Z85),'Motore 2021'!$H$31)</f>
        <v>0</v>
      </c>
      <c r="AG85" s="106">
        <f t="shared" si="36"/>
        <v>0</v>
      </c>
      <c r="AH85" s="106">
        <f t="shared" si="37"/>
        <v>0</v>
      </c>
      <c r="AI85" s="106">
        <f>ROUND(AG85*'MOTORE 2024'!$E$31,2)</f>
        <v>0</v>
      </c>
      <c r="AJ85" s="106">
        <f>ROUND(AH85*'Motore 2021'!$E$31,2)</f>
        <v>0</v>
      </c>
      <c r="AK85" s="106">
        <f t="shared" si="45"/>
        <v>0</v>
      </c>
      <c r="AL85" s="106">
        <f t="shared" si="46"/>
        <v>0</v>
      </c>
      <c r="AM85" s="106">
        <f t="shared" si="38"/>
        <v>0</v>
      </c>
      <c r="AN85" s="106">
        <f t="shared" si="39"/>
        <v>0</v>
      </c>
      <c r="AO85" s="106">
        <f>ROUND(AM85*'MOTORE 2024'!$E$32,2)</f>
        <v>0</v>
      </c>
      <c r="AP85" s="106">
        <f>ROUND(AN85*'Motore 2021'!$E$32,2)</f>
        <v>0</v>
      </c>
      <c r="AQ85" s="117">
        <f>IF(B85&lt;&gt;0,((Q85+R85)*Ripartizione!B85),Q85+R85)</f>
        <v>0</v>
      </c>
      <c r="AR85" s="117">
        <f>IF(B85&lt;&gt;0,((Ripartizione!B85*W85)+(Ripartizione!B85*X85)), W85+X85)</f>
        <v>0</v>
      </c>
      <c r="AS85" s="117">
        <f t="shared" si="47"/>
        <v>0</v>
      </c>
      <c r="AT85" s="117">
        <f>IF(B85&lt;&gt;0,((Ripartizione!B85*AI85)+(Ripartizione!B85*AJ85)), AI85+AJ85)</f>
        <v>0</v>
      </c>
      <c r="AU85" s="117">
        <f>IF(B85&lt;&gt;0,((Ripartizione!B85*AO85)+(Ripartizione!B85*AP85)), AO85+AP85)</f>
        <v>0</v>
      </c>
      <c r="AV85" s="117">
        <f t="shared" si="48"/>
        <v>0</v>
      </c>
      <c r="AW85" s="117">
        <f t="shared" si="49"/>
        <v>0</v>
      </c>
      <c r="AX85" s="117">
        <f>IF($C$17="SI",((C85*'MOTORE 2024'!$B$35) + (D85*'Motore 2021'!$B$35)),0)</f>
        <v>0</v>
      </c>
      <c r="AY85" s="118">
        <f>IF($C$17="SI",((C85*'MOTORE 2024'!$B$35)+(C85*'MOTORE 2024'!$B$35)*10% + (D85*'MOTORE 2024'!$B$35)+(D85*'MOTORE 2024'!$B$35)*10%),0)</f>
        <v>0</v>
      </c>
      <c r="AZ85" s="119">
        <f>IF($C$17="SI",(((C85*'MOTORE 2024'!$B$38))+((D85*'Motore 2021'!$B$38))),0)</f>
        <v>0</v>
      </c>
      <c r="BA85" s="118">
        <f>IF($C$17="SI",(((C85*'MOTORE 2024'!$B$38)+((C85*'MOTORE 2024'!$B$38)*10%))+((D85*'MOTORE 2024'!$B$38)+((D85*'MOTORE 2024'!$B$38)*10%))),0)</f>
        <v>0</v>
      </c>
      <c r="BB85" s="118">
        <f t="shared" si="50"/>
        <v>0</v>
      </c>
      <c r="BC85" s="120">
        <f t="shared" si="51"/>
        <v>0</v>
      </c>
      <c r="BD85" s="120">
        <f>IF($C$17="SI",(C85*3*('MOTORE 2024'!$B$41+'MOTORE 2024'!$B$42+'MOTORE 2024'!$B$43+'MOTORE 2024'!$B$44)),(C85*1*('MOTORE 2024'!$B$41+'MOTORE 2024'!$B$42+'MOTORE 2024'!$B$43+'MOTORE 2024'!$B$44)))</f>
        <v>0</v>
      </c>
      <c r="BE85" s="121">
        <f>IF($C$17="SI",(D85*3*('Motore 2021'!$B$41+'Motore 2021'!$B$42+'Motore 2021'!$D$43+'Motore 2021'!$B$44)),(D85*1*('Motore 2021'!$B$41+'Motore 2021'!$B$42+'Motore 2021'!$D$43+'Motore 2021'!$B$44)))</f>
        <v>0</v>
      </c>
      <c r="BF85" s="120">
        <f>IF($C$17="SI",(C85*3*('MOTORE 2024'!$B$41+'MOTORE 2024'!$B$42+'MOTORE 2024'!$B$43+'MOTORE 2024'!$B$44))+((C85*3*('MOTORE 2024'!$B$41+'MOTORE 2024'!$B$42+'MOTORE 2024'!$B$43+'MOTORE 2024'!$B$44))*10%),(C85*1*('MOTORE 2024'!$B$41+'MOTORE 2024'!$B$42+'MOTORE 2024'!$B$43+'MOTORE 2024'!$B$44))+((C85*1*('MOTORE 2024'!$B$41+'MOTORE 2024'!$B$42+'MOTORE 2024'!$B$43+'MOTORE 2024'!$B$44))*10%))</f>
        <v>0</v>
      </c>
      <c r="BG85" s="120">
        <f>IF($C$17="SI",(D85*3*('Motore 2021'!$B$41+'Motore 2021'!$B$42+'Motore 2021'!$D$43+'Motore 2021'!$B$44))+((D85*3*('Motore 2021'!$B$41+'Motore 2021'!$B$42+'Motore 2021'!$D$43+'Motore 2021'!$B$44))*10%),(D85*1*('Motore 2021'!$B$41+'Motore 2021'!$B$42+'Motore 2021'!$D$43+'Motore 2021'!$B$44))+((D85*1*('Motore 2021'!$B$41+'Motore 2021'!$B$42+'Motore 2021'!$D$43+'Motore 2021'!$B$44))*10%))</f>
        <v>0</v>
      </c>
      <c r="BH85" s="120">
        <f t="shared" si="52"/>
        <v>0</v>
      </c>
      <c r="BI85" s="120">
        <f t="shared" si="53"/>
        <v>0</v>
      </c>
      <c r="BJ85" s="120">
        <f>IF(H85&lt;&gt;0,IF($C$17="SI",((('MOTORE 2024'!$B$47+'MOTORE 2024'!$B$50+'MOTORE 2024'!$B$53)/365)*$F$14)+(((('MOTORE 2024'!$B$47+'MOTORE 2024'!$B$50+'Motore 2021'!$B$53)/365)*$F$14)*10%),(('MOTORE 2024'!$B$53/365)*$F$14)+(('MOTORE 2024'!$B$53/365)*$F$14)*10%),0)</f>
        <v>0</v>
      </c>
      <c r="BK85" s="120">
        <f>IF(H85&lt;&gt;0,IF($C$17="SI",((('Motore 2021'!$B$47+'Motore 2021'!$B$50+'Motore 2021'!$B$53)/365)*$F$13)+(((('Motore 2021'!$B$47+'Motore 2021'!$B$50+'Motore 2021'!$B$53)/365)*$F$13)*10%),(('Motore 2021'!$B$53/365)*$F$13)+(('Motore 2021'!$B$53/365)*$F$13)*10%),0)</f>
        <v>0</v>
      </c>
      <c r="BL85" s="120">
        <f>IF(H85&lt;&gt;0,IF($C$17="SI",((('MOTORE 2024'!$B$47+'MOTORE 2024'!$B$50+'MOTORE 2024'!$B$53)/365)*$F$14),(('MOTORE 2024'!$B$53/365)*$F$14)),0)</f>
        <v>0</v>
      </c>
      <c r="BM85" s="120">
        <f>IF(H85&lt;&gt;0,IF($C$17="SI",((('Motore 2021'!$B$47+'Motore 2021'!$B$50+'Motore 2021'!$B$53)/365)*$F$13),(('Motore 2021'!$B$53/365)*$F$13)),0)</f>
        <v>0</v>
      </c>
      <c r="BN85" s="120">
        <f t="shared" si="54"/>
        <v>0</v>
      </c>
      <c r="BO85" s="122">
        <f t="shared" si="55"/>
        <v>0</v>
      </c>
    </row>
    <row r="86" spans="1:67" x14ac:dyDescent="0.3">
      <c r="A86" s="65" t="s">
        <v>173</v>
      </c>
      <c r="B86" s="51">
        <v>0</v>
      </c>
      <c r="C86" s="51">
        <v>0</v>
      </c>
      <c r="D86" s="51">
        <v>0</v>
      </c>
      <c r="E86" s="51">
        <f t="shared" si="40"/>
        <v>0</v>
      </c>
      <c r="F86" s="55" t="s">
        <v>8</v>
      </c>
      <c r="G86" s="62">
        <f t="shared" si="41"/>
        <v>0</v>
      </c>
      <c r="H86" s="62">
        <f t="shared" si="42"/>
        <v>0</v>
      </c>
      <c r="I86" s="63">
        <f t="shared" si="43"/>
        <v>0</v>
      </c>
      <c r="J86" s="63">
        <f t="shared" si="44"/>
        <v>0</v>
      </c>
      <c r="K86" s="64">
        <f t="shared" si="28"/>
        <v>0</v>
      </c>
      <c r="L86" s="64">
        <f t="shared" si="29"/>
        <v>0</v>
      </c>
      <c r="M86" s="106">
        <f>IF(K86&lt;'MOTORE 2024'!$H$28,Ripartizione!K86,'MOTORE 2024'!$H$28)</f>
        <v>0</v>
      </c>
      <c r="N86" s="106">
        <f>IF(L86&lt;'Motore 2021'!$H$28,Ripartizione!L86,'Motore 2021'!$H$28)</f>
        <v>0</v>
      </c>
      <c r="O86" s="106">
        <f t="shared" si="30"/>
        <v>0</v>
      </c>
      <c r="P86" s="106">
        <f t="shared" si="31"/>
        <v>0</v>
      </c>
      <c r="Q86" s="106">
        <f>ROUND(O86*'MOTORE 2024'!$E$28,2)</f>
        <v>0</v>
      </c>
      <c r="R86" s="106">
        <f>ROUND(P86*'Motore 2021'!$E$28,2)</f>
        <v>0</v>
      </c>
      <c r="S86" s="106">
        <f>IF((K86-M86)&lt;'MOTORE 2024'!$H$29,(K86-M86),'MOTORE 2024'!$H$29)</f>
        <v>0</v>
      </c>
      <c r="T86" s="106">
        <f>IF((L86-N86)&lt;'Motore 2021'!$H$29,(L86-N86),'Motore 2021'!$H$29)</f>
        <v>0</v>
      </c>
      <c r="U86" s="106">
        <f t="shared" si="32"/>
        <v>0</v>
      </c>
      <c r="V86" s="106">
        <f t="shared" si="33"/>
        <v>0</v>
      </c>
      <c r="W86" s="106">
        <f>ROUND(U86*'MOTORE 2024'!$E$29,2)</f>
        <v>0</v>
      </c>
      <c r="X86" s="106">
        <f>ROUND(V86*'Motore 2021'!$E$29,2)</f>
        <v>0</v>
      </c>
      <c r="Y86" s="106">
        <f>IF(K86-M86-S86&lt;'MOTORE 2024'!$H$30,(Ripartizione!K86-Ripartizione!M86-Ripartizione!S86),'MOTORE 2024'!$H$30)</f>
        <v>0</v>
      </c>
      <c r="Z86" s="106">
        <f>IF(L86-N86-T86&lt;'Motore 2021'!$H$30,(Ripartizione!L86-Ripartizione!N86-Ripartizione!T86),'Motore 2021'!$H$30)</f>
        <v>0</v>
      </c>
      <c r="AA86" s="106">
        <f t="shared" si="34"/>
        <v>0</v>
      </c>
      <c r="AB86" s="106">
        <f t="shared" si="35"/>
        <v>0</v>
      </c>
      <c r="AC86" s="106">
        <f>ROUND(AA86*'MOTORE 2024'!$E$30,2)</f>
        <v>0</v>
      </c>
      <c r="AD86" s="106">
        <f>ROUND(AB86*'Motore 2021'!$E$30,2)</f>
        <v>0</v>
      </c>
      <c r="AE86" s="106">
        <f>IF((K86-M86-S86-Y86)&lt;'MOTORE 2024'!$H$31, (K86-M86-S86-Y86),'MOTORE 2024'!$H$31)</f>
        <v>0</v>
      </c>
      <c r="AF86" s="106">
        <f>IF((L86-N86-T86-Z86)&lt;'Motore 2021'!$H$31, (L86-N86-T86-Z86),'Motore 2021'!$H$31)</f>
        <v>0</v>
      </c>
      <c r="AG86" s="106">
        <f t="shared" si="36"/>
        <v>0</v>
      </c>
      <c r="AH86" s="106">
        <f t="shared" si="37"/>
        <v>0</v>
      </c>
      <c r="AI86" s="106">
        <f>ROUND(AG86*'MOTORE 2024'!$E$31,2)</f>
        <v>0</v>
      </c>
      <c r="AJ86" s="106">
        <f>ROUND(AH86*'Motore 2021'!$E$31,2)</f>
        <v>0</v>
      </c>
      <c r="AK86" s="106">
        <f t="shared" si="45"/>
        <v>0</v>
      </c>
      <c r="AL86" s="106">
        <f t="shared" si="46"/>
        <v>0</v>
      </c>
      <c r="AM86" s="106">
        <f t="shared" si="38"/>
        <v>0</v>
      </c>
      <c r="AN86" s="106">
        <f t="shared" si="39"/>
        <v>0</v>
      </c>
      <c r="AO86" s="106">
        <f>ROUND(AM86*'MOTORE 2024'!$E$32,2)</f>
        <v>0</v>
      </c>
      <c r="AP86" s="106">
        <f>ROUND(AN86*'Motore 2021'!$E$32,2)</f>
        <v>0</v>
      </c>
      <c r="AQ86" s="117">
        <f>IF(B86&lt;&gt;0,((Q86+R86)*Ripartizione!B86),Q86+R86)</f>
        <v>0</v>
      </c>
      <c r="AR86" s="117">
        <f>IF(B86&lt;&gt;0,((Ripartizione!B86*W86)+(Ripartizione!B86*X86)), W86+X86)</f>
        <v>0</v>
      </c>
      <c r="AS86" s="117">
        <f t="shared" si="47"/>
        <v>0</v>
      </c>
      <c r="AT86" s="117">
        <f>IF(B86&lt;&gt;0,((Ripartizione!B86*AI86)+(Ripartizione!B86*AJ86)), AI86+AJ86)</f>
        <v>0</v>
      </c>
      <c r="AU86" s="117">
        <f>IF(B86&lt;&gt;0,((Ripartizione!B86*AO86)+(Ripartizione!B86*AP86)), AO86+AP86)</f>
        <v>0</v>
      </c>
      <c r="AV86" s="117">
        <f t="shared" si="48"/>
        <v>0</v>
      </c>
      <c r="AW86" s="117">
        <f t="shared" si="49"/>
        <v>0</v>
      </c>
      <c r="AX86" s="117">
        <f>IF($C$17="SI",((C86*'MOTORE 2024'!$B$35) + (D86*'Motore 2021'!$B$35)),0)</f>
        <v>0</v>
      </c>
      <c r="AY86" s="118">
        <f>IF($C$17="SI",((C86*'MOTORE 2024'!$B$35)+(C86*'MOTORE 2024'!$B$35)*10% + (D86*'MOTORE 2024'!$B$35)+(D86*'MOTORE 2024'!$B$35)*10%),0)</f>
        <v>0</v>
      </c>
      <c r="AZ86" s="119">
        <f>IF($C$17="SI",(((C86*'MOTORE 2024'!$B$38))+((D86*'Motore 2021'!$B$38))),0)</f>
        <v>0</v>
      </c>
      <c r="BA86" s="118">
        <f>IF($C$17="SI",(((C86*'MOTORE 2024'!$B$38)+((C86*'MOTORE 2024'!$B$38)*10%))+((D86*'MOTORE 2024'!$B$38)+((D86*'MOTORE 2024'!$B$38)*10%))),0)</f>
        <v>0</v>
      </c>
      <c r="BB86" s="118">
        <f t="shared" si="50"/>
        <v>0</v>
      </c>
      <c r="BC86" s="120">
        <f t="shared" si="51"/>
        <v>0</v>
      </c>
      <c r="BD86" s="120">
        <f>IF($C$17="SI",(C86*3*('MOTORE 2024'!$B$41+'MOTORE 2024'!$B$42+'MOTORE 2024'!$B$43+'MOTORE 2024'!$B$44)),(C86*1*('MOTORE 2024'!$B$41+'MOTORE 2024'!$B$42+'MOTORE 2024'!$B$43+'MOTORE 2024'!$B$44)))</f>
        <v>0</v>
      </c>
      <c r="BE86" s="121">
        <f>IF($C$17="SI",(D86*3*('Motore 2021'!$B$41+'Motore 2021'!$B$42+'Motore 2021'!$D$43+'Motore 2021'!$B$44)),(D86*1*('Motore 2021'!$B$41+'Motore 2021'!$B$42+'Motore 2021'!$D$43+'Motore 2021'!$B$44)))</f>
        <v>0</v>
      </c>
      <c r="BF86" s="120">
        <f>IF($C$17="SI",(C86*3*('MOTORE 2024'!$B$41+'MOTORE 2024'!$B$42+'MOTORE 2024'!$B$43+'MOTORE 2024'!$B$44))+((C86*3*('MOTORE 2024'!$B$41+'MOTORE 2024'!$B$42+'MOTORE 2024'!$B$43+'MOTORE 2024'!$B$44))*10%),(C86*1*('MOTORE 2024'!$B$41+'MOTORE 2024'!$B$42+'MOTORE 2024'!$B$43+'MOTORE 2024'!$B$44))+((C86*1*('MOTORE 2024'!$B$41+'MOTORE 2024'!$B$42+'MOTORE 2024'!$B$43+'MOTORE 2024'!$B$44))*10%))</f>
        <v>0</v>
      </c>
      <c r="BG86" s="120">
        <f>IF($C$17="SI",(D86*3*('Motore 2021'!$B$41+'Motore 2021'!$B$42+'Motore 2021'!$D$43+'Motore 2021'!$B$44))+((D86*3*('Motore 2021'!$B$41+'Motore 2021'!$B$42+'Motore 2021'!$D$43+'Motore 2021'!$B$44))*10%),(D86*1*('Motore 2021'!$B$41+'Motore 2021'!$B$42+'Motore 2021'!$D$43+'Motore 2021'!$B$44))+((D86*1*('Motore 2021'!$B$41+'Motore 2021'!$B$42+'Motore 2021'!$D$43+'Motore 2021'!$B$44))*10%))</f>
        <v>0</v>
      </c>
      <c r="BH86" s="120">
        <f t="shared" si="52"/>
        <v>0</v>
      </c>
      <c r="BI86" s="120">
        <f t="shared" si="53"/>
        <v>0</v>
      </c>
      <c r="BJ86" s="120">
        <f>IF(H86&lt;&gt;0,IF($C$17="SI",((('MOTORE 2024'!$B$47+'MOTORE 2024'!$B$50+'MOTORE 2024'!$B$53)/365)*$F$14)+(((('MOTORE 2024'!$B$47+'MOTORE 2024'!$B$50+'Motore 2021'!$B$53)/365)*$F$14)*10%),(('MOTORE 2024'!$B$53/365)*$F$14)+(('MOTORE 2024'!$B$53/365)*$F$14)*10%),0)</f>
        <v>0</v>
      </c>
      <c r="BK86" s="120">
        <f>IF(H86&lt;&gt;0,IF($C$17="SI",((('Motore 2021'!$B$47+'Motore 2021'!$B$50+'Motore 2021'!$B$53)/365)*$F$13)+(((('Motore 2021'!$B$47+'Motore 2021'!$B$50+'Motore 2021'!$B$53)/365)*$F$13)*10%),(('Motore 2021'!$B$53/365)*$F$13)+(('Motore 2021'!$B$53/365)*$F$13)*10%),0)</f>
        <v>0</v>
      </c>
      <c r="BL86" s="120">
        <f>IF(H86&lt;&gt;0,IF($C$17="SI",((('MOTORE 2024'!$B$47+'MOTORE 2024'!$B$50+'MOTORE 2024'!$B$53)/365)*$F$14),(('MOTORE 2024'!$B$53/365)*$F$14)),0)</f>
        <v>0</v>
      </c>
      <c r="BM86" s="120">
        <f>IF(H86&lt;&gt;0,IF($C$17="SI",((('Motore 2021'!$B$47+'Motore 2021'!$B$50+'Motore 2021'!$B$53)/365)*$F$13),(('Motore 2021'!$B$53/365)*$F$13)),0)</f>
        <v>0</v>
      </c>
      <c r="BN86" s="120">
        <f t="shared" si="54"/>
        <v>0</v>
      </c>
      <c r="BO86" s="122">
        <f t="shared" si="55"/>
        <v>0</v>
      </c>
    </row>
    <row r="87" spans="1:67" x14ac:dyDescent="0.3">
      <c r="A87" s="65" t="s">
        <v>174</v>
      </c>
      <c r="B87" s="51">
        <v>0</v>
      </c>
      <c r="C87" s="51">
        <v>0</v>
      </c>
      <c r="D87" s="51">
        <v>0</v>
      </c>
      <c r="E87" s="51">
        <f t="shared" si="40"/>
        <v>0</v>
      </c>
      <c r="F87" s="55" t="s">
        <v>8</v>
      </c>
      <c r="G87" s="62">
        <f t="shared" si="41"/>
        <v>0</v>
      </c>
      <c r="H87" s="62">
        <f t="shared" si="42"/>
        <v>0</v>
      </c>
      <c r="I87" s="63">
        <f t="shared" si="43"/>
        <v>0</v>
      </c>
      <c r="J87" s="63">
        <f t="shared" si="44"/>
        <v>0</v>
      </c>
      <c r="K87" s="64">
        <f t="shared" si="28"/>
        <v>0</v>
      </c>
      <c r="L87" s="64">
        <f t="shared" si="29"/>
        <v>0</v>
      </c>
      <c r="M87" s="106">
        <f>IF(K87&lt;'MOTORE 2024'!$H$28,Ripartizione!K87,'MOTORE 2024'!$H$28)</f>
        <v>0</v>
      </c>
      <c r="N87" s="106">
        <f>IF(L87&lt;'Motore 2021'!$H$28,Ripartizione!L87,'Motore 2021'!$H$28)</f>
        <v>0</v>
      </c>
      <c r="O87" s="106">
        <f t="shared" si="30"/>
        <v>0</v>
      </c>
      <c r="P87" s="106">
        <f t="shared" si="31"/>
        <v>0</v>
      </c>
      <c r="Q87" s="106">
        <f>ROUND(O87*'MOTORE 2024'!$E$28,2)</f>
        <v>0</v>
      </c>
      <c r="R87" s="106">
        <f>ROUND(P87*'Motore 2021'!$E$28,2)</f>
        <v>0</v>
      </c>
      <c r="S87" s="106">
        <f>IF((K87-M87)&lt;'MOTORE 2024'!$H$29,(K87-M87),'MOTORE 2024'!$H$29)</f>
        <v>0</v>
      </c>
      <c r="T87" s="106">
        <f>IF((L87-N87)&lt;'Motore 2021'!$H$29,(L87-N87),'Motore 2021'!$H$29)</f>
        <v>0</v>
      </c>
      <c r="U87" s="106">
        <f t="shared" si="32"/>
        <v>0</v>
      </c>
      <c r="V87" s="106">
        <f t="shared" si="33"/>
        <v>0</v>
      </c>
      <c r="W87" s="106">
        <f>ROUND(U87*'MOTORE 2024'!$E$29,2)</f>
        <v>0</v>
      </c>
      <c r="X87" s="106">
        <f>ROUND(V87*'Motore 2021'!$E$29,2)</f>
        <v>0</v>
      </c>
      <c r="Y87" s="106">
        <f>IF(K87-M87-S87&lt;'MOTORE 2024'!$H$30,(Ripartizione!K87-Ripartizione!M87-Ripartizione!S87),'MOTORE 2024'!$H$30)</f>
        <v>0</v>
      </c>
      <c r="Z87" s="106">
        <f>IF(L87-N87-T87&lt;'Motore 2021'!$H$30,(Ripartizione!L87-Ripartizione!N87-Ripartizione!T87),'Motore 2021'!$H$30)</f>
        <v>0</v>
      </c>
      <c r="AA87" s="106">
        <f t="shared" si="34"/>
        <v>0</v>
      </c>
      <c r="AB87" s="106">
        <f t="shared" si="35"/>
        <v>0</v>
      </c>
      <c r="AC87" s="106">
        <f>ROUND(AA87*'MOTORE 2024'!$E$30,2)</f>
        <v>0</v>
      </c>
      <c r="AD87" s="106">
        <f>ROUND(AB87*'Motore 2021'!$E$30,2)</f>
        <v>0</v>
      </c>
      <c r="AE87" s="106">
        <f>IF((K87-M87-S87-Y87)&lt;'MOTORE 2024'!$H$31, (K87-M87-S87-Y87),'MOTORE 2024'!$H$31)</f>
        <v>0</v>
      </c>
      <c r="AF87" s="106">
        <f>IF((L87-N87-T87-Z87)&lt;'Motore 2021'!$H$31, (L87-N87-T87-Z87),'Motore 2021'!$H$31)</f>
        <v>0</v>
      </c>
      <c r="AG87" s="106">
        <f t="shared" si="36"/>
        <v>0</v>
      </c>
      <c r="AH87" s="106">
        <f t="shared" si="37"/>
        <v>0</v>
      </c>
      <c r="AI87" s="106">
        <f>ROUND(AG87*'MOTORE 2024'!$E$31,2)</f>
        <v>0</v>
      </c>
      <c r="AJ87" s="106">
        <f>ROUND(AH87*'Motore 2021'!$E$31,2)</f>
        <v>0</v>
      </c>
      <c r="AK87" s="106">
        <f t="shared" si="45"/>
        <v>0</v>
      </c>
      <c r="AL87" s="106">
        <f t="shared" si="46"/>
        <v>0</v>
      </c>
      <c r="AM87" s="106">
        <f t="shared" si="38"/>
        <v>0</v>
      </c>
      <c r="AN87" s="106">
        <f t="shared" si="39"/>
        <v>0</v>
      </c>
      <c r="AO87" s="106">
        <f>ROUND(AM87*'MOTORE 2024'!$E$32,2)</f>
        <v>0</v>
      </c>
      <c r="AP87" s="106">
        <f>ROUND(AN87*'Motore 2021'!$E$32,2)</f>
        <v>0</v>
      </c>
      <c r="AQ87" s="117">
        <f>IF(B87&lt;&gt;0,((Q87+R87)*Ripartizione!B87),Q87+R87)</f>
        <v>0</v>
      </c>
      <c r="AR87" s="117">
        <f>IF(B87&lt;&gt;0,((Ripartizione!B87*W87)+(Ripartizione!B87*X87)), W87+X87)</f>
        <v>0</v>
      </c>
      <c r="AS87" s="117">
        <f t="shared" si="47"/>
        <v>0</v>
      </c>
      <c r="AT87" s="117">
        <f>IF(B87&lt;&gt;0,((Ripartizione!B87*AI87)+(Ripartizione!B87*AJ87)), AI87+AJ87)</f>
        <v>0</v>
      </c>
      <c r="AU87" s="117">
        <f>IF(B87&lt;&gt;0,((Ripartizione!B87*AO87)+(Ripartizione!B87*AP87)), AO87+AP87)</f>
        <v>0</v>
      </c>
      <c r="AV87" s="117">
        <f t="shared" si="48"/>
        <v>0</v>
      </c>
      <c r="AW87" s="117">
        <f t="shared" si="49"/>
        <v>0</v>
      </c>
      <c r="AX87" s="117">
        <f>IF($C$17="SI",((C87*'MOTORE 2024'!$B$35) + (D87*'Motore 2021'!$B$35)),0)</f>
        <v>0</v>
      </c>
      <c r="AY87" s="118">
        <f>IF($C$17="SI",((C87*'MOTORE 2024'!$B$35)+(C87*'MOTORE 2024'!$B$35)*10% + (D87*'MOTORE 2024'!$B$35)+(D87*'MOTORE 2024'!$B$35)*10%),0)</f>
        <v>0</v>
      </c>
      <c r="AZ87" s="119">
        <f>IF($C$17="SI",(((C87*'MOTORE 2024'!$B$38))+((D87*'Motore 2021'!$B$38))),0)</f>
        <v>0</v>
      </c>
      <c r="BA87" s="118">
        <f>IF($C$17="SI",(((C87*'MOTORE 2024'!$B$38)+((C87*'MOTORE 2024'!$B$38)*10%))+((D87*'MOTORE 2024'!$B$38)+((D87*'MOTORE 2024'!$B$38)*10%))),0)</f>
        <v>0</v>
      </c>
      <c r="BB87" s="118">
        <f t="shared" si="50"/>
        <v>0</v>
      </c>
      <c r="BC87" s="120">
        <f t="shared" si="51"/>
        <v>0</v>
      </c>
      <c r="BD87" s="120">
        <f>IF($C$17="SI",(C87*3*('MOTORE 2024'!$B$41+'MOTORE 2024'!$B$42+'MOTORE 2024'!$B$43+'MOTORE 2024'!$B$44)),(C87*1*('MOTORE 2024'!$B$41+'MOTORE 2024'!$B$42+'MOTORE 2024'!$B$43+'MOTORE 2024'!$B$44)))</f>
        <v>0</v>
      </c>
      <c r="BE87" s="121">
        <f>IF($C$17="SI",(D87*3*('Motore 2021'!$B$41+'Motore 2021'!$B$42+'Motore 2021'!$D$43+'Motore 2021'!$B$44)),(D87*1*('Motore 2021'!$B$41+'Motore 2021'!$B$42+'Motore 2021'!$D$43+'Motore 2021'!$B$44)))</f>
        <v>0</v>
      </c>
      <c r="BF87" s="120">
        <f>IF($C$17="SI",(C87*3*('MOTORE 2024'!$B$41+'MOTORE 2024'!$B$42+'MOTORE 2024'!$B$43+'MOTORE 2024'!$B$44))+((C87*3*('MOTORE 2024'!$B$41+'MOTORE 2024'!$B$42+'MOTORE 2024'!$B$43+'MOTORE 2024'!$B$44))*10%),(C87*1*('MOTORE 2024'!$B$41+'MOTORE 2024'!$B$42+'MOTORE 2024'!$B$43+'MOTORE 2024'!$B$44))+((C87*1*('MOTORE 2024'!$B$41+'MOTORE 2024'!$B$42+'MOTORE 2024'!$B$43+'MOTORE 2024'!$B$44))*10%))</f>
        <v>0</v>
      </c>
      <c r="BG87" s="120">
        <f>IF($C$17="SI",(D87*3*('Motore 2021'!$B$41+'Motore 2021'!$B$42+'Motore 2021'!$D$43+'Motore 2021'!$B$44))+((D87*3*('Motore 2021'!$B$41+'Motore 2021'!$B$42+'Motore 2021'!$D$43+'Motore 2021'!$B$44))*10%),(D87*1*('Motore 2021'!$B$41+'Motore 2021'!$B$42+'Motore 2021'!$D$43+'Motore 2021'!$B$44))+((D87*1*('Motore 2021'!$B$41+'Motore 2021'!$B$42+'Motore 2021'!$D$43+'Motore 2021'!$B$44))*10%))</f>
        <v>0</v>
      </c>
      <c r="BH87" s="120">
        <f t="shared" si="52"/>
        <v>0</v>
      </c>
      <c r="BI87" s="120">
        <f t="shared" si="53"/>
        <v>0</v>
      </c>
      <c r="BJ87" s="120">
        <f>IF(H87&lt;&gt;0,IF($C$17="SI",((('MOTORE 2024'!$B$47+'MOTORE 2024'!$B$50+'MOTORE 2024'!$B$53)/365)*$F$14)+(((('MOTORE 2024'!$B$47+'MOTORE 2024'!$B$50+'Motore 2021'!$B$53)/365)*$F$14)*10%),(('MOTORE 2024'!$B$53/365)*$F$14)+(('MOTORE 2024'!$B$53/365)*$F$14)*10%),0)</f>
        <v>0</v>
      </c>
      <c r="BK87" s="120">
        <f>IF(H87&lt;&gt;0,IF($C$17="SI",((('Motore 2021'!$B$47+'Motore 2021'!$B$50+'Motore 2021'!$B$53)/365)*$F$13)+(((('Motore 2021'!$B$47+'Motore 2021'!$B$50+'Motore 2021'!$B$53)/365)*$F$13)*10%),(('Motore 2021'!$B$53/365)*$F$13)+(('Motore 2021'!$B$53/365)*$F$13)*10%),0)</f>
        <v>0</v>
      </c>
      <c r="BL87" s="120">
        <f>IF(H87&lt;&gt;0,IF($C$17="SI",((('MOTORE 2024'!$B$47+'MOTORE 2024'!$B$50+'MOTORE 2024'!$B$53)/365)*$F$14),(('MOTORE 2024'!$B$53/365)*$F$14)),0)</f>
        <v>0</v>
      </c>
      <c r="BM87" s="120">
        <f>IF(H87&lt;&gt;0,IF($C$17="SI",((('Motore 2021'!$B$47+'Motore 2021'!$B$50+'Motore 2021'!$B$53)/365)*$F$13),(('Motore 2021'!$B$53/365)*$F$13)),0)</f>
        <v>0</v>
      </c>
      <c r="BN87" s="120">
        <f t="shared" si="54"/>
        <v>0</v>
      </c>
      <c r="BO87" s="122">
        <f t="shared" si="55"/>
        <v>0</v>
      </c>
    </row>
    <row r="88" spans="1:67" x14ac:dyDescent="0.3">
      <c r="A88" s="65" t="s">
        <v>175</v>
      </c>
      <c r="B88" s="51">
        <v>0</v>
      </c>
      <c r="C88" s="51">
        <v>0</v>
      </c>
      <c r="D88" s="51">
        <v>0</v>
      </c>
      <c r="E88" s="51">
        <f t="shared" si="40"/>
        <v>0</v>
      </c>
      <c r="F88" s="55" t="s">
        <v>8</v>
      </c>
      <c r="G88" s="62">
        <f t="shared" si="41"/>
        <v>0</v>
      </c>
      <c r="H88" s="62">
        <f t="shared" si="42"/>
        <v>0</v>
      </c>
      <c r="I88" s="63">
        <f t="shared" si="43"/>
        <v>0</v>
      </c>
      <c r="J88" s="63">
        <f t="shared" si="44"/>
        <v>0</v>
      </c>
      <c r="K88" s="64">
        <f t="shared" si="28"/>
        <v>0</v>
      </c>
      <c r="L88" s="64">
        <f t="shared" si="29"/>
        <v>0</v>
      </c>
      <c r="M88" s="106">
        <f>IF(K88&lt;'MOTORE 2024'!$H$28,Ripartizione!K88,'MOTORE 2024'!$H$28)</f>
        <v>0</v>
      </c>
      <c r="N88" s="106">
        <f>IF(L88&lt;'Motore 2021'!$H$28,Ripartizione!L88,'Motore 2021'!$H$28)</f>
        <v>0</v>
      </c>
      <c r="O88" s="106">
        <f t="shared" si="30"/>
        <v>0</v>
      </c>
      <c r="P88" s="106">
        <f t="shared" si="31"/>
        <v>0</v>
      </c>
      <c r="Q88" s="106">
        <f>ROUND(O88*'MOTORE 2024'!$E$28,2)</f>
        <v>0</v>
      </c>
      <c r="R88" s="106">
        <f>ROUND(P88*'Motore 2021'!$E$28,2)</f>
        <v>0</v>
      </c>
      <c r="S88" s="106">
        <f>IF((K88-M88)&lt;'MOTORE 2024'!$H$29,(K88-M88),'MOTORE 2024'!$H$29)</f>
        <v>0</v>
      </c>
      <c r="T88" s="106">
        <f>IF((L88-N88)&lt;'Motore 2021'!$H$29,(L88-N88),'Motore 2021'!$H$29)</f>
        <v>0</v>
      </c>
      <c r="U88" s="106">
        <f t="shared" si="32"/>
        <v>0</v>
      </c>
      <c r="V88" s="106">
        <f t="shared" si="33"/>
        <v>0</v>
      </c>
      <c r="W88" s="106">
        <f>ROUND(U88*'MOTORE 2024'!$E$29,2)</f>
        <v>0</v>
      </c>
      <c r="X88" s="106">
        <f>ROUND(V88*'Motore 2021'!$E$29,2)</f>
        <v>0</v>
      </c>
      <c r="Y88" s="106">
        <f>IF(K88-M88-S88&lt;'MOTORE 2024'!$H$30,(Ripartizione!K88-Ripartizione!M88-Ripartizione!S88),'MOTORE 2024'!$H$30)</f>
        <v>0</v>
      </c>
      <c r="Z88" s="106">
        <f>IF(L88-N88-T88&lt;'Motore 2021'!$H$30,(Ripartizione!L88-Ripartizione!N88-Ripartizione!T88),'Motore 2021'!$H$30)</f>
        <v>0</v>
      </c>
      <c r="AA88" s="106">
        <f t="shared" si="34"/>
        <v>0</v>
      </c>
      <c r="AB88" s="106">
        <f t="shared" si="35"/>
        <v>0</v>
      </c>
      <c r="AC88" s="106">
        <f>ROUND(AA88*'MOTORE 2024'!$E$30,2)</f>
        <v>0</v>
      </c>
      <c r="AD88" s="106">
        <f>ROUND(AB88*'Motore 2021'!$E$30,2)</f>
        <v>0</v>
      </c>
      <c r="AE88" s="106">
        <f>IF((K88-M88-S88-Y88)&lt;'MOTORE 2024'!$H$31, (K88-M88-S88-Y88),'MOTORE 2024'!$H$31)</f>
        <v>0</v>
      </c>
      <c r="AF88" s="106">
        <f>IF((L88-N88-T88-Z88)&lt;'Motore 2021'!$H$31, (L88-N88-T88-Z88),'Motore 2021'!$H$31)</f>
        <v>0</v>
      </c>
      <c r="AG88" s="106">
        <f t="shared" si="36"/>
        <v>0</v>
      </c>
      <c r="AH88" s="106">
        <f t="shared" si="37"/>
        <v>0</v>
      </c>
      <c r="AI88" s="106">
        <f>ROUND(AG88*'MOTORE 2024'!$E$31,2)</f>
        <v>0</v>
      </c>
      <c r="AJ88" s="106">
        <f>ROUND(AH88*'Motore 2021'!$E$31,2)</f>
        <v>0</v>
      </c>
      <c r="AK88" s="106">
        <f t="shared" si="45"/>
        <v>0</v>
      </c>
      <c r="AL88" s="106">
        <f t="shared" si="46"/>
        <v>0</v>
      </c>
      <c r="AM88" s="106">
        <f t="shared" si="38"/>
        <v>0</v>
      </c>
      <c r="AN88" s="106">
        <f t="shared" si="39"/>
        <v>0</v>
      </c>
      <c r="AO88" s="106">
        <f>ROUND(AM88*'MOTORE 2024'!$E$32,2)</f>
        <v>0</v>
      </c>
      <c r="AP88" s="106">
        <f>ROUND(AN88*'Motore 2021'!$E$32,2)</f>
        <v>0</v>
      </c>
      <c r="AQ88" s="117">
        <f>IF(B88&lt;&gt;0,((Q88+R88)*Ripartizione!B88),Q88+R88)</f>
        <v>0</v>
      </c>
      <c r="AR88" s="117">
        <f>IF(B88&lt;&gt;0,((Ripartizione!B88*W88)+(Ripartizione!B88*X88)), W88+X88)</f>
        <v>0</v>
      </c>
      <c r="AS88" s="117">
        <f t="shared" si="47"/>
        <v>0</v>
      </c>
      <c r="AT88" s="117">
        <f>IF(B88&lt;&gt;0,((Ripartizione!B88*AI88)+(Ripartizione!B88*AJ88)), AI88+AJ88)</f>
        <v>0</v>
      </c>
      <c r="AU88" s="117">
        <f>IF(B88&lt;&gt;0,((Ripartizione!B88*AO88)+(Ripartizione!B88*AP88)), AO88+AP88)</f>
        <v>0</v>
      </c>
      <c r="AV88" s="117">
        <f t="shared" si="48"/>
        <v>0</v>
      </c>
      <c r="AW88" s="117">
        <f t="shared" si="49"/>
        <v>0</v>
      </c>
      <c r="AX88" s="117">
        <f>IF($C$17="SI",((C88*'MOTORE 2024'!$B$35) + (D88*'Motore 2021'!$B$35)),0)</f>
        <v>0</v>
      </c>
      <c r="AY88" s="118">
        <f>IF($C$17="SI",((C88*'MOTORE 2024'!$B$35)+(C88*'MOTORE 2024'!$B$35)*10% + (D88*'MOTORE 2024'!$B$35)+(D88*'MOTORE 2024'!$B$35)*10%),0)</f>
        <v>0</v>
      </c>
      <c r="AZ88" s="119">
        <f>IF($C$17="SI",(((C88*'MOTORE 2024'!$B$38))+((D88*'Motore 2021'!$B$38))),0)</f>
        <v>0</v>
      </c>
      <c r="BA88" s="118">
        <f>IF($C$17="SI",(((C88*'MOTORE 2024'!$B$38)+((C88*'MOTORE 2024'!$B$38)*10%))+((D88*'MOTORE 2024'!$B$38)+((D88*'MOTORE 2024'!$B$38)*10%))),0)</f>
        <v>0</v>
      </c>
      <c r="BB88" s="118">
        <f t="shared" si="50"/>
        <v>0</v>
      </c>
      <c r="BC88" s="120">
        <f t="shared" si="51"/>
        <v>0</v>
      </c>
      <c r="BD88" s="120">
        <f>IF($C$17="SI",(C88*3*('MOTORE 2024'!$B$41+'MOTORE 2024'!$B$42+'MOTORE 2024'!$B$43+'MOTORE 2024'!$B$44)),(C88*1*('MOTORE 2024'!$B$41+'MOTORE 2024'!$B$42+'MOTORE 2024'!$B$43+'MOTORE 2024'!$B$44)))</f>
        <v>0</v>
      </c>
      <c r="BE88" s="121">
        <f>IF($C$17="SI",(D88*3*('Motore 2021'!$B$41+'Motore 2021'!$B$42+'Motore 2021'!$D$43+'Motore 2021'!$B$44)),(D88*1*('Motore 2021'!$B$41+'Motore 2021'!$B$42+'Motore 2021'!$D$43+'Motore 2021'!$B$44)))</f>
        <v>0</v>
      </c>
      <c r="BF88" s="120">
        <f>IF($C$17="SI",(C88*3*('MOTORE 2024'!$B$41+'MOTORE 2024'!$B$42+'MOTORE 2024'!$B$43+'MOTORE 2024'!$B$44))+((C88*3*('MOTORE 2024'!$B$41+'MOTORE 2024'!$B$42+'MOTORE 2024'!$B$43+'MOTORE 2024'!$B$44))*10%),(C88*1*('MOTORE 2024'!$B$41+'MOTORE 2024'!$B$42+'MOTORE 2024'!$B$43+'MOTORE 2024'!$B$44))+((C88*1*('MOTORE 2024'!$B$41+'MOTORE 2024'!$B$42+'MOTORE 2024'!$B$43+'MOTORE 2024'!$B$44))*10%))</f>
        <v>0</v>
      </c>
      <c r="BG88" s="120">
        <f>IF($C$17="SI",(D88*3*('Motore 2021'!$B$41+'Motore 2021'!$B$42+'Motore 2021'!$D$43+'Motore 2021'!$B$44))+((D88*3*('Motore 2021'!$B$41+'Motore 2021'!$B$42+'Motore 2021'!$D$43+'Motore 2021'!$B$44))*10%),(D88*1*('Motore 2021'!$B$41+'Motore 2021'!$B$42+'Motore 2021'!$D$43+'Motore 2021'!$B$44))+((D88*1*('Motore 2021'!$B$41+'Motore 2021'!$B$42+'Motore 2021'!$D$43+'Motore 2021'!$B$44))*10%))</f>
        <v>0</v>
      </c>
      <c r="BH88" s="120">
        <f t="shared" si="52"/>
        <v>0</v>
      </c>
      <c r="BI88" s="120">
        <f t="shared" si="53"/>
        <v>0</v>
      </c>
      <c r="BJ88" s="120">
        <f>IF(H88&lt;&gt;0,IF($C$17="SI",((('MOTORE 2024'!$B$47+'MOTORE 2024'!$B$50+'MOTORE 2024'!$B$53)/365)*$F$14)+(((('MOTORE 2024'!$B$47+'MOTORE 2024'!$B$50+'Motore 2021'!$B$53)/365)*$F$14)*10%),(('MOTORE 2024'!$B$53/365)*$F$14)+(('MOTORE 2024'!$B$53/365)*$F$14)*10%),0)</f>
        <v>0</v>
      </c>
      <c r="BK88" s="120">
        <f>IF(H88&lt;&gt;0,IF($C$17="SI",((('Motore 2021'!$B$47+'Motore 2021'!$B$50+'Motore 2021'!$B$53)/365)*$F$13)+(((('Motore 2021'!$B$47+'Motore 2021'!$B$50+'Motore 2021'!$B$53)/365)*$F$13)*10%),(('Motore 2021'!$B$53/365)*$F$13)+(('Motore 2021'!$B$53/365)*$F$13)*10%),0)</f>
        <v>0</v>
      </c>
      <c r="BL88" s="120">
        <f>IF(H88&lt;&gt;0,IF($C$17="SI",((('MOTORE 2024'!$B$47+'MOTORE 2024'!$B$50+'MOTORE 2024'!$B$53)/365)*$F$14),(('MOTORE 2024'!$B$53/365)*$F$14)),0)</f>
        <v>0</v>
      </c>
      <c r="BM88" s="120">
        <f>IF(H88&lt;&gt;0,IF($C$17="SI",((('Motore 2021'!$B$47+'Motore 2021'!$B$50+'Motore 2021'!$B$53)/365)*$F$13),(('Motore 2021'!$B$53/365)*$F$13)),0)</f>
        <v>0</v>
      </c>
      <c r="BN88" s="120">
        <f t="shared" si="54"/>
        <v>0</v>
      </c>
      <c r="BO88" s="122">
        <f t="shared" si="55"/>
        <v>0</v>
      </c>
    </row>
    <row r="89" spans="1:67" x14ac:dyDescent="0.3">
      <c r="A89" s="65" t="s">
        <v>176</v>
      </c>
      <c r="B89" s="51">
        <v>0</v>
      </c>
      <c r="C89" s="51">
        <v>0</v>
      </c>
      <c r="D89" s="51">
        <v>0</v>
      </c>
      <c r="E89" s="51">
        <f t="shared" si="40"/>
        <v>0</v>
      </c>
      <c r="F89" s="55" t="s">
        <v>8</v>
      </c>
      <c r="G89" s="62">
        <f t="shared" si="41"/>
        <v>0</v>
      </c>
      <c r="H89" s="62">
        <f t="shared" si="42"/>
        <v>0</v>
      </c>
      <c r="I89" s="63">
        <f t="shared" si="43"/>
        <v>0</v>
      </c>
      <c r="J89" s="63">
        <f t="shared" si="44"/>
        <v>0</v>
      </c>
      <c r="K89" s="64">
        <f t="shared" si="28"/>
        <v>0</v>
      </c>
      <c r="L89" s="64">
        <f t="shared" si="29"/>
        <v>0</v>
      </c>
      <c r="M89" s="106">
        <f>IF(K89&lt;'MOTORE 2024'!$H$28,Ripartizione!K89,'MOTORE 2024'!$H$28)</f>
        <v>0</v>
      </c>
      <c r="N89" s="106">
        <f>IF(L89&lt;'Motore 2021'!$H$28,Ripartizione!L89,'Motore 2021'!$H$28)</f>
        <v>0</v>
      </c>
      <c r="O89" s="106">
        <f t="shared" si="30"/>
        <v>0</v>
      </c>
      <c r="P89" s="106">
        <f t="shared" si="31"/>
        <v>0</v>
      </c>
      <c r="Q89" s="106">
        <f>ROUND(O89*'MOTORE 2024'!$E$28,2)</f>
        <v>0</v>
      </c>
      <c r="R89" s="106">
        <f>ROUND(P89*'Motore 2021'!$E$28,2)</f>
        <v>0</v>
      </c>
      <c r="S89" s="106">
        <f>IF((K89-M89)&lt;'MOTORE 2024'!$H$29,(K89-M89),'MOTORE 2024'!$H$29)</f>
        <v>0</v>
      </c>
      <c r="T89" s="106">
        <f>IF((L89-N89)&lt;'Motore 2021'!$H$29,(L89-N89),'Motore 2021'!$H$29)</f>
        <v>0</v>
      </c>
      <c r="U89" s="106">
        <f t="shared" si="32"/>
        <v>0</v>
      </c>
      <c r="V89" s="106">
        <f t="shared" si="33"/>
        <v>0</v>
      </c>
      <c r="W89" s="106">
        <f>ROUND(U89*'MOTORE 2024'!$E$29,2)</f>
        <v>0</v>
      </c>
      <c r="X89" s="106">
        <f>ROUND(V89*'Motore 2021'!$E$29,2)</f>
        <v>0</v>
      </c>
      <c r="Y89" s="106">
        <f>IF(K89-M89-S89&lt;'MOTORE 2024'!$H$30,(Ripartizione!K89-Ripartizione!M89-Ripartizione!S89),'MOTORE 2024'!$H$30)</f>
        <v>0</v>
      </c>
      <c r="Z89" s="106">
        <f>IF(L89-N89-T89&lt;'Motore 2021'!$H$30,(Ripartizione!L89-Ripartizione!N89-Ripartizione!T89),'Motore 2021'!$H$30)</f>
        <v>0</v>
      </c>
      <c r="AA89" s="106">
        <f t="shared" si="34"/>
        <v>0</v>
      </c>
      <c r="AB89" s="106">
        <f t="shared" si="35"/>
        <v>0</v>
      </c>
      <c r="AC89" s="106">
        <f>ROUND(AA89*'MOTORE 2024'!$E$30,2)</f>
        <v>0</v>
      </c>
      <c r="AD89" s="106">
        <f>ROUND(AB89*'Motore 2021'!$E$30,2)</f>
        <v>0</v>
      </c>
      <c r="AE89" s="106">
        <f>IF((K89-M89-S89-Y89)&lt;'MOTORE 2024'!$H$31, (K89-M89-S89-Y89),'MOTORE 2024'!$H$31)</f>
        <v>0</v>
      </c>
      <c r="AF89" s="106">
        <f>IF((L89-N89-T89-Z89)&lt;'Motore 2021'!$H$31, (L89-N89-T89-Z89),'Motore 2021'!$H$31)</f>
        <v>0</v>
      </c>
      <c r="AG89" s="106">
        <f t="shared" si="36"/>
        <v>0</v>
      </c>
      <c r="AH89" s="106">
        <f t="shared" si="37"/>
        <v>0</v>
      </c>
      <c r="AI89" s="106">
        <f>ROUND(AG89*'MOTORE 2024'!$E$31,2)</f>
        <v>0</v>
      </c>
      <c r="AJ89" s="106">
        <f>ROUND(AH89*'Motore 2021'!$E$31,2)</f>
        <v>0</v>
      </c>
      <c r="AK89" s="106">
        <f t="shared" si="45"/>
        <v>0</v>
      </c>
      <c r="AL89" s="106">
        <f t="shared" si="46"/>
        <v>0</v>
      </c>
      <c r="AM89" s="106">
        <f t="shared" si="38"/>
        <v>0</v>
      </c>
      <c r="AN89" s="106">
        <f t="shared" si="39"/>
        <v>0</v>
      </c>
      <c r="AO89" s="106">
        <f>ROUND(AM89*'MOTORE 2024'!$E$32,2)</f>
        <v>0</v>
      </c>
      <c r="AP89" s="106">
        <f>ROUND(AN89*'Motore 2021'!$E$32,2)</f>
        <v>0</v>
      </c>
      <c r="AQ89" s="117">
        <f>IF(B89&lt;&gt;0,((Q89+R89)*Ripartizione!B89),Q89+R89)</f>
        <v>0</v>
      </c>
      <c r="AR89" s="117">
        <f>IF(B89&lt;&gt;0,((Ripartizione!B89*W89)+(Ripartizione!B89*X89)), W89+X89)</f>
        <v>0</v>
      </c>
      <c r="AS89" s="117">
        <f t="shared" si="47"/>
        <v>0</v>
      </c>
      <c r="AT89" s="117">
        <f>IF(B89&lt;&gt;0,((Ripartizione!B89*AI89)+(Ripartizione!B89*AJ89)), AI89+AJ89)</f>
        <v>0</v>
      </c>
      <c r="AU89" s="117">
        <f>IF(B89&lt;&gt;0,((Ripartizione!B89*AO89)+(Ripartizione!B89*AP89)), AO89+AP89)</f>
        <v>0</v>
      </c>
      <c r="AV89" s="117">
        <f t="shared" si="48"/>
        <v>0</v>
      </c>
      <c r="AW89" s="117">
        <f t="shared" si="49"/>
        <v>0</v>
      </c>
      <c r="AX89" s="117">
        <f>IF($C$17="SI",((C89*'MOTORE 2024'!$B$35) + (D89*'Motore 2021'!$B$35)),0)</f>
        <v>0</v>
      </c>
      <c r="AY89" s="118">
        <f>IF($C$17="SI",((C89*'MOTORE 2024'!$B$35)+(C89*'MOTORE 2024'!$B$35)*10% + (D89*'MOTORE 2024'!$B$35)+(D89*'MOTORE 2024'!$B$35)*10%),0)</f>
        <v>0</v>
      </c>
      <c r="AZ89" s="119">
        <f>IF($C$17="SI",(((C89*'MOTORE 2024'!$B$38))+((D89*'Motore 2021'!$B$38))),0)</f>
        <v>0</v>
      </c>
      <c r="BA89" s="118">
        <f>IF($C$17="SI",(((C89*'MOTORE 2024'!$B$38)+((C89*'MOTORE 2024'!$B$38)*10%))+((D89*'MOTORE 2024'!$B$38)+((D89*'MOTORE 2024'!$B$38)*10%))),0)</f>
        <v>0</v>
      </c>
      <c r="BB89" s="118">
        <f t="shared" si="50"/>
        <v>0</v>
      </c>
      <c r="BC89" s="120">
        <f t="shared" si="51"/>
        <v>0</v>
      </c>
      <c r="BD89" s="120">
        <f>IF($C$17="SI",(C89*3*('MOTORE 2024'!$B$41+'MOTORE 2024'!$B$42+'MOTORE 2024'!$B$43+'MOTORE 2024'!$B$44)),(C89*1*('MOTORE 2024'!$B$41+'MOTORE 2024'!$B$42+'MOTORE 2024'!$B$43+'MOTORE 2024'!$B$44)))</f>
        <v>0</v>
      </c>
      <c r="BE89" s="121">
        <f>IF($C$17="SI",(D89*3*('Motore 2021'!$B$41+'Motore 2021'!$B$42+'Motore 2021'!$D$43+'Motore 2021'!$B$44)),(D89*1*('Motore 2021'!$B$41+'Motore 2021'!$B$42+'Motore 2021'!$D$43+'Motore 2021'!$B$44)))</f>
        <v>0</v>
      </c>
      <c r="BF89" s="120">
        <f>IF($C$17="SI",(C89*3*('MOTORE 2024'!$B$41+'MOTORE 2024'!$B$42+'MOTORE 2024'!$B$43+'MOTORE 2024'!$B$44))+((C89*3*('MOTORE 2024'!$B$41+'MOTORE 2024'!$B$42+'MOTORE 2024'!$B$43+'MOTORE 2024'!$B$44))*10%),(C89*1*('MOTORE 2024'!$B$41+'MOTORE 2024'!$B$42+'MOTORE 2024'!$B$43+'MOTORE 2024'!$B$44))+((C89*1*('MOTORE 2024'!$B$41+'MOTORE 2024'!$B$42+'MOTORE 2024'!$B$43+'MOTORE 2024'!$B$44))*10%))</f>
        <v>0</v>
      </c>
      <c r="BG89" s="120">
        <f>IF($C$17="SI",(D89*3*('Motore 2021'!$B$41+'Motore 2021'!$B$42+'Motore 2021'!$D$43+'Motore 2021'!$B$44))+((D89*3*('Motore 2021'!$B$41+'Motore 2021'!$B$42+'Motore 2021'!$D$43+'Motore 2021'!$B$44))*10%),(D89*1*('Motore 2021'!$B$41+'Motore 2021'!$B$42+'Motore 2021'!$D$43+'Motore 2021'!$B$44))+((D89*1*('Motore 2021'!$B$41+'Motore 2021'!$B$42+'Motore 2021'!$D$43+'Motore 2021'!$B$44))*10%))</f>
        <v>0</v>
      </c>
      <c r="BH89" s="120">
        <f t="shared" si="52"/>
        <v>0</v>
      </c>
      <c r="BI89" s="120">
        <f t="shared" si="53"/>
        <v>0</v>
      </c>
      <c r="BJ89" s="120">
        <f>IF(H89&lt;&gt;0,IF($C$17="SI",((('MOTORE 2024'!$B$47+'MOTORE 2024'!$B$50+'MOTORE 2024'!$B$53)/365)*$F$14)+(((('MOTORE 2024'!$B$47+'MOTORE 2024'!$B$50+'Motore 2021'!$B$53)/365)*$F$14)*10%),(('MOTORE 2024'!$B$53/365)*$F$14)+(('MOTORE 2024'!$B$53/365)*$F$14)*10%),0)</f>
        <v>0</v>
      </c>
      <c r="BK89" s="120">
        <f>IF(H89&lt;&gt;0,IF($C$17="SI",((('Motore 2021'!$B$47+'Motore 2021'!$B$50+'Motore 2021'!$B$53)/365)*$F$13)+(((('Motore 2021'!$B$47+'Motore 2021'!$B$50+'Motore 2021'!$B$53)/365)*$F$13)*10%),(('Motore 2021'!$B$53/365)*$F$13)+(('Motore 2021'!$B$53/365)*$F$13)*10%),0)</f>
        <v>0</v>
      </c>
      <c r="BL89" s="120">
        <f>IF(H89&lt;&gt;0,IF($C$17="SI",((('MOTORE 2024'!$B$47+'MOTORE 2024'!$B$50+'MOTORE 2024'!$B$53)/365)*$F$14),(('MOTORE 2024'!$B$53/365)*$F$14)),0)</f>
        <v>0</v>
      </c>
      <c r="BM89" s="120">
        <f>IF(H89&lt;&gt;0,IF($C$17="SI",((('Motore 2021'!$B$47+'Motore 2021'!$B$50+'Motore 2021'!$B$53)/365)*$F$13),(('Motore 2021'!$B$53/365)*$F$13)),0)</f>
        <v>0</v>
      </c>
      <c r="BN89" s="120">
        <f t="shared" si="54"/>
        <v>0</v>
      </c>
      <c r="BO89" s="122">
        <f t="shared" si="55"/>
        <v>0</v>
      </c>
    </row>
    <row r="90" spans="1:67" x14ac:dyDescent="0.3">
      <c r="A90" s="65" t="s">
        <v>177</v>
      </c>
      <c r="B90" s="51">
        <v>0</v>
      </c>
      <c r="C90" s="51">
        <v>0</v>
      </c>
      <c r="D90" s="51">
        <v>0</v>
      </c>
      <c r="E90" s="51">
        <f t="shared" si="40"/>
        <v>0</v>
      </c>
      <c r="F90" s="55" t="s">
        <v>8</v>
      </c>
      <c r="G90" s="62">
        <f t="shared" si="41"/>
        <v>0</v>
      </c>
      <c r="H90" s="62">
        <f t="shared" si="42"/>
        <v>0</v>
      </c>
      <c r="I90" s="63">
        <f t="shared" si="43"/>
        <v>0</v>
      </c>
      <c r="J90" s="63">
        <f t="shared" si="44"/>
        <v>0</v>
      </c>
      <c r="K90" s="64">
        <f t="shared" si="28"/>
        <v>0</v>
      </c>
      <c r="L90" s="64">
        <f t="shared" si="29"/>
        <v>0</v>
      </c>
      <c r="M90" s="106">
        <f>IF(K90&lt;'MOTORE 2024'!$H$28,Ripartizione!K90,'MOTORE 2024'!$H$28)</f>
        <v>0</v>
      </c>
      <c r="N90" s="106">
        <f>IF(L90&lt;'Motore 2021'!$H$28,Ripartizione!L90,'Motore 2021'!$H$28)</f>
        <v>0</v>
      </c>
      <c r="O90" s="106">
        <f t="shared" si="30"/>
        <v>0</v>
      </c>
      <c r="P90" s="106">
        <f t="shared" si="31"/>
        <v>0</v>
      </c>
      <c r="Q90" s="106">
        <f>ROUND(O90*'MOTORE 2024'!$E$28,2)</f>
        <v>0</v>
      </c>
      <c r="R90" s="106">
        <f>ROUND(P90*'Motore 2021'!$E$28,2)</f>
        <v>0</v>
      </c>
      <c r="S90" s="106">
        <f>IF((K90-M90)&lt;'MOTORE 2024'!$H$29,(K90-M90),'MOTORE 2024'!$H$29)</f>
        <v>0</v>
      </c>
      <c r="T90" s="106">
        <f>IF((L90-N90)&lt;'Motore 2021'!$H$29,(L90-N90),'Motore 2021'!$H$29)</f>
        <v>0</v>
      </c>
      <c r="U90" s="106">
        <f t="shared" si="32"/>
        <v>0</v>
      </c>
      <c r="V90" s="106">
        <f t="shared" si="33"/>
        <v>0</v>
      </c>
      <c r="W90" s="106">
        <f>ROUND(U90*'MOTORE 2024'!$E$29,2)</f>
        <v>0</v>
      </c>
      <c r="X90" s="106">
        <f>ROUND(V90*'Motore 2021'!$E$29,2)</f>
        <v>0</v>
      </c>
      <c r="Y90" s="106">
        <f>IF(K90-M90-S90&lt;'MOTORE 2024'!$H$30,(Ripartizione!K90-Ripartizione!M90-Ripartizione!S90),'MOTORE 2024'!$H$30)</f>
        <v>0</v>
      </c>
      <c r="Z90" s="106">
        <f>IF(L90-N90-T90&lt;'Motore 2021'!$H$30,(Ripartizione!L90-Ripartizione!N90-Ripartizione!T90),'Motore 2021'!$H$30)</f>
        <v>0</v>
      </c>
      <c r="AA90" s="106">
        <f t="shared" si="34"/>
        <v>0</v>
      </c>
      <c r="AB90" s="106">
        <f t="shared" si="35"/>
        <v>0</v>
      </c>
      <c r="AC90" s="106">
        <f>ROUND(AA90*'MOTORE 2024'!$E$30,2)</f>
        <v>0</v>
      </c>
      <c r="AD90" s="106">
        <f>ROUND(AB90*'Motore 2021'!$E$30,2)</f>
        <v>0</v>
      </c>
      <c r="AE90" s="106">
        <f>IF((K90-M90-S90-Y90)&lt;'MOTORE 2024'!$H$31, (K90-M90-S90-Y90),'MOTORE 2024'!$H$31)</f>
        <v>0</v>
      </c>
      <c r="AF90" s="106">
        <f>IF((L90-N90-T90-Z90)&lt;'Motore 2021'!$H$31, (L90-N90-T90-Z90),'Motore 2021'!$H$31)</f>
        <v>0</v>
      </c>
      <c r="AG90" s="106">
        <f t="shared" si="36"/>
        <v>0</v>
      </c>
      <c r="AH90" s="106">
        <f t="shared" si="37"/>
        <v>0</v>
      </c>
      <c r="AI90" s="106">
        <f>ROUND(AG90*'MOTORE 2024'!$E$31,2)</f>
        <v>0</v>
      </c>
      <c r="AJ90" s="106">
        <f>ROUND(AH90*'Motore 2021'!$E$31,2)</f>
        <v>0</v>
      </c>
      <c r="AK90" s="106">
        <f t="shared" si="45"/>
        <v>0</v>
      </c>
      <c r="AL90" s="106">
        <f t="shared" si="46"/>
        <v>0</v>
      </c>
      <c r="AM90" s="106">
        <f t="shared" si="38"/>
        <v>0</v>
      </c>
      <c r="AN90" s="106">
        <f t="shared" si="39"/>
        <v>0</v>
      </c>
      <c r="AO90" s="106">
        <f>ROUND(AM90*'MOTORE 2024'!$E$32,2)</f>
        <v>0</v>
      </c>
      <c r="AP90" s="106">
        <f>ROUND(AN90*'Motore 2021'!$E$32,2)</f>
        <v>0</v>
      </c>
      <c r="AQ90" s="117">
        <f>IF(B90&lt;&gt;0,((Q90+R90)*Ripartizione!B90),Q90+R90)</f>
        <v>0</v>
      </c>
      <c r="AR90" s="117">
        <f>IF(B90&lt;&gt;0,((Ripartizione!B90*W90)+(Ripartizione!B90*X90)), W90+X90)</f>
        <v>0</v>
      </c>
      <c r="AS90" s="117">
        <f t="shared" si="47"/>
        <v>0</v>
      </c>
      <c r="AT90" s="117">
        <f>IF(B90&lt;&gt;0,((Ripartizione!B90*AI90)+(Ripartizione!B90*AJ90)), AI90+AJ90)</f>
        <v>0</v>
      </c>
      <c r="AU90" s="117">
        <f>IF(B90&lt;&gt;0,((Ripartizione!B90*AO90)+(Ripartizione!B90*AP90)), AO90+AP90)</f>
        <v>0</v>
      </c>
      <c r="AV90" s="117">
        <f t="shared" si="48"/>
        <v>0</v>
      </c>
      <c r="AW90" s="117">
        <f t="shared" si="49"/>
        <v>0</v>
      </c>
      <c r="AX90" s="117">
        <f>IF($C$17="SI",((C90*'MOTORE 2024'!$B$35) + (D90*'Motore 2021'!$B$35)),0)</f>
        <v>0</v>
      </c>
      <c r="AY90" s="118">
        <f>IF($C$17="SI",((C90*'MOTORE 2024'!$B$35)+(C90*'MOTORE 2024'!$B$35)*10% + (D90*'MOTORE 2024'!$B$35)+(D90*'MOTORE 2024'!$B$35)*10%),0)</f>
        <v>0</v>
      </c>
      <c r="AZ90" s="119">
        <f>IF($C$17="SI",(((C90*'MOTORE 2024'!$B$38))+((D90*'Motore 2021'!$B$38))),0)</f>
        <v>0</v>
      </c>
      <c r="BA90" s="118">
        <f>IF($C$17="SI",(((C90*'MOTORE 2024'!$B$38)+((C90*'MOTORE 2024'!$B$38)*10%))+((D90*'MOTORE 2024'!$B$38)+((D90*'MOTORE 2024'!$B$38)*10%))),0)</f>
        <v>0</v>
      </c>
      <c r="BB90" s="118">
        <f t="shared" si="50"/>
        <v>0</v>
      </c>
      <c r="BC90" s="120">
        <f t="shared" si="51"/>
        <v>0</v>
      </c>
      <c r="BD90" s="120">
        <f>IF($C$17="SI",(C90*3*('MOTORE 2024'!$B$41+'MOTORE 2024'!$B$42+'MOTORE 2024'!$B$43+'MOTORE 2024'!$B$44)),(C90*1*('MOTORE 2024'!$B$41+'MOTORE 2024'!$B$42+'MOTORE 2024'!$B$43+'MOTORE 2024'!$B$44)))</f>
        <v>0</v>
      </c>
      <c r="BE90" s="121">
        <f>IF($C$17="SI",(D90*3*('Motore 2021'!$B$41+'Motore 2021'!$B$42+'Motore 2021'!$D$43+'Motore 2021'!$B$44)),(D90*1*('Motore 2021'!$B$41+'Motore 2021'!$B$42+'Motore 2021'!$D$43+'Motore 2021'!$B$44)))</f>
        <v>0</v>
      </c>
      <c r="BF90" s="120">
        <f>IF($C$17="SI",(C90*3*('MOTORE 2024'!$B$41+'MOTORE 2024'!$B$42+'MOTORE 2024'!$B$43+'MOTORE 2024'!$B$44))+((C90*3*('MOTORE 2024'!$B$41+'MOTORE 2024'!$B$42+'MOTORE 2024'!$B$43+'MOTORE 2024'!$B$44))*10%),(C90*1*('MOTORE 2024'!$B$41+'MOTORE 2024'!$B$42+'MOTORE 2024'!$B$43+'MOTORE 2024'!$B$44))+((C90*1*('MOTORE 2024'!$B$41+'MOTORE 2024'!$B$42+'MOTORE 2024'!$B$43+'MOTORE 2024'!$B$44))*10%))</f>
        <v>0</v>
      </c>
      <c r="BG90" s="120">
        <f>IF($C$17="SI",(D90*3*('Motore 2021'!$B$41+'Motore 2021'!$B$42+'Motore 2021'!$D$43+'Motore 2021'!$B$44))+((D90*3*('Motore 2021'!$B$41+'Motore 2021'!$B$42+'Motore 2021'!$D$43+'Motore 2021'!$B$44))*10%),(D90*1*('Motore 2021'!$B$41+'Motore 2021'!$B$42+'Motore 2021'!$D$43+'Motore 2021'!$B$44))+((D90*1*('Motore 2021'!$B$41+'Motore 2021'!$B$42+'Motore 2021'!$D$43+'Motore 2021'!$B$44))*10%))</f>
        <v>0</v>
      </c>
      <c r="BH90" s="120">
        <f t="shared" si="52"/>
        <v>0</v>
      </c>
      <c r="BI90" s="120">
        <f t="shared" si="53"/>
        <v>0</v>
      </c>
      <c r="BJ90" s="120">
        <f>IF(H90&lt;&gt;0,IF($C$17="SI",((('MOTORE 2024'!$B$47+'MOTORE 2024'!$B$50+'MOTORE 2024'!$B$53)/365)*$F$14)+(((('MOTORE 2024'!$B$47+'MOTORE 2024'!$B$50+'Motore 2021'!$B$53)/365)*$F$14)*10%),(('MOTORE 2024'!$B$53/365)*$F$14)+(('MOTORE 2024'!$B$53/365)*$F$14)*10%),0)</f>
        <v>0</v>
      </c>
      <c r="BK90" s="120">
        <f>IF(H90&lt;&gt;0,IF($C$17="SI",((('Motore 2021'!$B$47+'Motore 2021'!$B$50+'Motore 2021'!$B$53)/365)*$F$13)+(((('Motore 2021'!$B$47+'Motore 2021'!$B$50+'Motore 2021'!$B$53)/365)*$F$13)*10%),(('Motore 2021'!$B$53/365)*$F$13)+(('Motore 2021'!$B$53/365)*$F$13)*10%),0)</f>
        <v>0</v>
      </c>
      <c r="BL90" s="120">
        <f>IF(H90&lt;&gt;0,IF($C$17="SI",((('MOTORE 2024'!$B$47+'MOTORE 2024'!$B$50+'MOTORE 2024'!$B$53)/365)*$F$14),(('MOTORE 2024'!$B$53/365)*$F$14)),0)</f>
        <v>0</v>
      </c>
      <c r="BM90" s="120">
        <f>IF(H90&lt;&gt;0,IF($C$17="SI",((('Motore 2021'!$B$47+'Motore 2021'!$B$50+'Motore 2021'!$B$53)/365)*$F$13),(('Motore 2021'!$B$53/365)*$F$13)),0)</f>
        <v>0</v>
      </c>
      <c r="BN90" s="120">
        <f t="shared" si="54"/>
        <v>0</v>
      </c>
      <c r="BO90" s="122">
        <f t="shared" si="55"/>
        <v>0</v>
      </c>
    </row>
    <row r="91" spans="1:67" x14ac:dyDescent="0.3">
      <c r="A91" s="65" t="s">
        <v>178</v>
      </c>
      <c r="B91" s="51">
        <v>0</v>
      </c>
      <c r="C91" s="51">
        <v>0</v>
      </c>
      <c r="D91" s="51">
        <v>0</v>
      </c>
      <c r="E91" s="51">
        <f t="shared" si="40"/>
        <v>0</v>
      </c>
      <c r="F91" s="55" t="s">
        <v>8</v>
      </c>
      <c r="G91" s="62">
        <f t="shared" si="41"/>
        <v>0</v>
      </c>
      <c r="H91" s="62">
        <f t="shared" si="42"/>
        <v>0</v>
      </c>
      <c r="I91" s="63">
        <f t="shared" si="43"/>
        <v>0</v>
      </c>
      <c r="J91" s="63">
        <f t="shared" si="44"/>
        <v>0</v>
      </c>
      <c r="K91" s="64">
        <f t="shared" ref="K91:K126" si="56">I91/$F$14</f>
        <v>0</v>
      </c>
      <c r="L91" s="64">
        <f t="shared" ref="L91:L126" si="57">J91/$F$13</f>
        <v>0</v>
      </c>
      <c r="M91" s="106">
        <f>IF(K91&lt;'MOTORE 2024'!$H$28,Ripartizione!K91,'MOTORE 2024'!$H$28)</f>
        <v>0</v>
      </c>
      <c r="N91" s="106">
        <f>IF(L91&lt;'Motore 2021'!$H$28,Ripartizione!L91,'Motore 2021'!$H$28)</f>
        <v>0</v>
      </c>
      <c r="O91" s="106">
        <f t="shared" ref="O91:O126" si="58">M91*$F$14</f>
        <v>0</v>
      </c>
      <c r="P91" s="106">
        <f t="shared" ref="P91:P126" si="59">N91*$F$13</f>
        <v>0</v>
      </c>
      <c r="Q91" s="106">
        <f>ROUND(O91*'MOTORE 2024'!$E$28,2)</f>
        <v>0</v>
      </c>
      <c r="R91" s="106">
        <f>ROUND(P91*'Motore 2021'!$E$28,2)</f>
        <v>0</v>
      </c>
      <c r="S91" s="106">
        <f>IF((K91-M91)&lt;'MOTORE 2024'!$H$29,(K91-M91),'MOTORE 2024'!$H$29)</f>
        <v>0</v>
      </c>
      <c r="T91" s="106">
        <f>IF((L91-N91)&lt;'Motore 2021'!$H$29,(L91-N91),'Motore 2021'!$H$29)</f>
        <v>0</v>
      </c>
      <c r="U91" s="106">
        <f t="shared" ref="U91:U126" si="60">S91*$F$14</f>
        <v>0</v>
      </c>
      <c r="V91" s="106">
        <f t="shared" ref="V91:V126" si="61">T91*$F$13</f>
        <v>0</v>
      </c>
      <c r="W91" s="106">
        <f>ROUND(U91*'MOTORE 2024'!$E$29,2)</f>
        <v>0</v>
      </c>
      <c r="X91" s="106">
        <f>ROUND(V91*'Motore 2021'!$E$29,2)</f>
        <v>0</v>
      </c>
      <c r="Y91" s="106">
        <f>IF(K91-M91-S91&lt;'MOTORE 2024'!$H$30,(Ripartizione!K91-Ripartizione!M91-Ripartizione!S91),'MOTORE 2024'!$H$30)</f>
        <v>0</v>
      </c>
      <c r="Z91" s="106">
        <f>IF(L91-N91-T91&lt;'Motore 2021'!$H$30,(Ripartizione!L91-Ripartizione!N91-Ripartizione!T91),'Motore 2021'!$H$30)</f>
        <v>0</v>
      </c>
      <c r="AA91" s="106">
        <f t="shared" ref="AA91:AA126" si="62">Y91*$F$14</f>
        <v>0</v>
      </c>
      <c r="AB91" s="106">
        <f t="shared" ref="AB91:AB126" si="63">Z91*$F$13</f>
        <v>0</v>
      </c>
      <c r="AC91" s="106">
        <f>ROUND(AA91*'MOTORE 2024'!$E$30,2)</f>
        <v>0</v>
      </c>
      <c r="AD91" s="106">
        <f>ROUND(AB91*'Motore 2021'!$E$30,2)</f>
        <v>0</v>
      </c>
      <c r="AE91" s="106">
        <f>IF((K91-M91-S91-Y91)&lt;'MOTORE 2024'!$H$31, (K91-M91-S91-Y91),'MOTORE 2024'!$H$31)</f>
        <v>0</v>
      </c>
      <c r="AF91" s="106">
        <f>IF((L91-N91-T91-Z91)&lt;'Motore 2021'!$H$31, (L91-N91-T91-Z91),'Motore 2021'!$H$31)</f>
        <v>0</v>
      </c>
      <c r="AG91" s="106">
        <f t="shared" ref="AG91:AG126" si="64">AE91*$F$14</f>
        <v>0</v>
      </c>
      <c r="AH91" s="106">
        <f t="shared" ref="AH91:AH126" si="65">AF91*$F$13</f>
        <v>0</v>
      </c>
      <c r="AI91" s="106">
        <f>ROUND(AG91*'MOTORE 2024'!$E$31,2)</f>
        <v>0</v>
      </c>
      <c r="AJ91" s="106">
        <f>ROUND(AH91*'Motore 2021'!$E$31,2)</f>
        <v>0</v>
      </c>
      <c r="AK91" s="106">
        <f t="shared" si="45"/>
        <v>0</v>
      </c>
      <c r="AL91" s="106">
        <f t="shared" si="46"/>
        <v>0</v>
      </c>
      <c r="AM91" s="106">
        <f t="shared" ref="AM91:AM126" si="66">AK91*$F$14</f>
        <v>0</v>
      </c>
      <c r="AN91" s="106">
        <f t="shared" ref="AN91:AN126" si="67">AL91*$F$13</f>
        <v>0</v>
      </c>
      <c r="AO91" s="106">
        <f>ROUND(AM91*'MOTORE 2024'!$E$32,2)</f>
        <v>0</v>
      </c>
      <c r="AP91" s="106">
        <f>ROUND(AN91*'Motore 2021'!$E$32,2)</f>
        <v>0</v>
      </c>
      <c r="AQ91" s="117">
        <f>IF(B91&lt;&gt;0,((Q91+R91)*Ripartizione!B91),Q91+R91)</f>
        <v>0</v>
      </c>
      <c r="AR91" s="117">
        <f>IF(B91&lt;&gt;0,((Ripartizione!B91*W91)+(Ripartizione!B91*X91)), W91+X91)</f>
        <v>0</v>
      </c>
      <c r="AS91" s="117">
        <f t="shared" si="47"/>
        <v>0</v>
      </c>
      <c r="AT91" s="117">
        <f>IF(B91&lt;&gt;0,((Ripartizione!B91*AI91)+(Ripartizione!B91*AJ91)), AI91+AJ91)</f>
        <v>0</v>
      </c>
      <c r="AU91" s="117">
        <f>IF(B91&lt;&gt;0,((Ripartizione!B91*AO91)+(Ripartizione!B91*AP91)), AO91+AP91)</f>
        <v>0</v>
      </c>
      <c r="AV91" s="117">
        <f t="shared" si="48"/>
        <v>0</v>
      </c>
      <c r="AW91" s="117">
        <f t="shared" si="49"/>
        <v>0</v>
      </c>
      <c r="AX91" s="117">
        <f>IF($C$17="SI",((C91*'MOTORE 2024'!$B$35) + (D91*'Motore 2021'!$B$35)),0)</f>
        <v>0</v>
      </c>
      <c r="AY91" s="118">
        <f>IF($C$17="SI",((C91*'MOTORE 2024'!$B$35)+(C91*'MOTORE 2024'!$B$35)*10% + (D91*'MOTORE 2024'!$B$35)+(D91*'MOTORE 2024'!$B$35)*10%),0)</f>
        <v>0</v>
      </c>
      <c r="AZ91" s="119">
        <f>IF($C$17="SI",(((C91*'MOTORE 2024'!$B$38))+((D91*'Motore 2021'!$B$38))),0)</f>
        <v>0</v>
      </c>
      <c r="BA91" s="118">
        <f>IF($C$17="SI",(((C91*'MOTORE 2024'!$B$38)+((C91*'MOTORE 2024'!$B$38)*10%))+((D91*'MOTORE 2024'!$B$38)+((D91*'MOTORE 2024'!$B$38)*10%))),0)</f>
        <v>0</v>
      </c>
      <c r="BB91" s="118">
        <f t="shared" si="50"/>
        <v>0</v>
      </c>
      <c r="BC91" s="120">
        <f t="shared" si="51"/>
        <v>0</v>
      </c>
      <c r="BD91" s="120">
        <f>IF($C$17="SI",(C91*3*('MOTORE 2024'!$B$41+'MOTORE 2024'!$B$42+'MOTORE 2024'!$B$43+'MOTORE 2024'!$B$44)),(C91*1*('MOTORE 2024'!$B$41+'MOTORE 2024'!$B$42+'MOTORE 2024'!$B$43+'MOTORE 2024'!$B$44)))</f>
        <v>0</v>
      </c>
      <c r="BE91" s="121">
        <f>IF($C$17="SI",(D91*3*('Motore 2021'!$B$41+'Motore 2021'!$B$42+'Motore 2021'!$D$43+'Motore 2021'!$B$44)),(D91*1*('Motore 2021'!$B$41+'Motore 2021'!$B$42+'Motore 2021'!$D$43+'Motore 2021'!$B$44)))</f>
        <v>0</v>
      </c>
      <c r="BF91" s="120">
        <f>IF($C$17="SI",(C91*3*('MOTORE 2024'!$B$41+'MOTORE 2024'!$B$42+'MOTORE 2024'!$B$43+'MOTORE 2024'!$B$44))+((C91*3*('MOTORE 2024'!$B$41+'MOTORE 2024'!$B$42+'MOTORE 2024'!$B$43+'MOTORE 2024'!$B$44))*10%),(C91*1*('MOTORE 2024'!$B$41+'MOTORE 2024'!$B$42+'MOTORE 2024'!$B$43+'MOTORE 2024'!$B$44))+((C91*1*('MOTORE 2024'!$B$41+'MOTORE 2024'!$B$42+'MOTORE 2024'!$B$43+'MOTORE 2024'!$B$44))*10%))</f>
        <v>0</v>
      </c>
      <c r="BG91" s="120">
        <f>IF($C$17="SI",(D91*3*('Motore 2021'!$B$41+'Motore 2021'!$B$42+'Motore 2021'!$D$43+'Motore 2021'!$B$44))+((D91*3*('Motore 2021'!$B$41+'Motore 2021'!$B$42+'Motore 2021'!$D$43+'Motore 2021'!$B$44))*10%),(D91*1*('Motore 2021'!$B$41+'Motore 2021'!$B$42+'Motore 2021'!$D$43+'Motore 2021'!$B$44))+((D91*1*('Motore 2021'!$B$41+'Motore 2021'!$B$42+'Motore 2021'!$D$43+'Motore 2021'!$B$44))*10%))</f>
        <v>0</v>
      </c>
      <c r="BH91" s="120">
        <f t="shared" si="52"/>
        <v>0</v>
      </c>
      <c r="BI91" s="120">
        <f t="shared" si="53"/>
        <v>0</v>
      </c>
      <c r="BJ91" s="120">
        <f>IF(H91&lt;&gt;0,IF($C$17="SI",((('MOTORE 2024'!$B$47+'MOTORE 2024'!$B$50+'MOTORE 2024'!$B$53)/365)*$F$14)+(((('MOTORE 2024'!$B$47+'MOTORE 2024'!$B$50+'Motore 2021'!$B$53)/365)*$F$14)*10%),(('MOTORE 2024'!$B$53/365)*$F$14)+(('MOTORE 2024'!$B$53/365)*$F$14)*10%),0)</f>
        <v>0</v>
      </c>
      <c r="BK91" s="120">
        <f>IF(H91&lt;&gt;0,IF($C$17="SI",((('Motore 2021'!$B$47+'Motore 2021'!$B$50+'Motore 2021'!$B$53)/365)*$F$13)+(((('Motore 2021'!$B$47+'Motore 2021'!$B$50+'Motore 2021'!$B$53)/365)*$F$13)*10%),(('Motore 2021'!$B$53/365)*$F$13)+(('Motore 2021'!$B$53/365)*$F$13)*10%),0)</f>
        <v>0</v>
      </c>
      <c r="BL91" s="120">
        <f>IF(H91&lt;&gt;0,IF($C$17="SI",((('MOTORE 2024'!$B$47+'MOTORE 2024'!$B$50+'MOTORE 2024'!$B$53)/365)*$F$14),(('MOTORE 2024'!$B$53/365)*$F$14)),0)</f>
        <v>0</v>
      </c>
      <c r="BM91" s="120">
        <f>IF(H91&lt;&gt;0,IF($C$17="SI",((('Motore 2021'!$B$47+'Motore 2021'!$B$50+'Motore 2021'!$B$53)/365)*$F$13),(('Motore 2021'!$B$53/365)*$F$13)),0)</f>
        <v>0</v>
      </c>
      <c r="BN91" s="120">
        <f t="shared" si="54"/>
        <v>0</v>
      </c>
      <c r="BO91" s="122">
        <f t="shared" si="55"/>
        <v>0</v>
      </c>
    </row>
    <row r="92" spans="1:67" x14ac:dyDescent="0.3">
      <c r="A92" s="65" t="s">
        <v>179</v>
      </c>
      <c r="B92" s="51">
        <v>0</v>
      </c>
      <c r="C92" s="51">
        <v>0</v>
      </c>
      <c r="D92" s="51">
        <v>0</v>
      </c>
      <c r="E92" s="51">
        <f t="shared" si="40"/>
        <v>0</v>
      </c>
      <c r="F92" s="55" t="s">
        <v>8</v>
      </c>
      <c r="G92" s="62">
        <f t="shared" si="41"/>
        <v>0</v>
      </c>
      <c r="H92" s="62">
        <f t="shared" si="42"/>
        <v>0</v>
      </c>
      <c r="I92" s="63">
        <f t="shared" si="43"/>
        <v>0</v>
      </c>
      <c r="J92" s="63">
        <f t="shared" si="44"/>
        <v>0</v>
      </c>
      <c r="K92" s="64">
        <f t="shared" si="56"/>
        <v>0</v>
      </c>
      <c r="L92" s="64">
        <f t="shared" si="57"/>
        <v>0</v>
      </c>
      <c r="M92" s="106">
        <f>IF(K92&lt;'MOTORE 2024'!$H$28,Ripartizione!K92,'MOTORE 2024'!$H$28)</f>
        <v>0</v>
      </c>
      <c r="N92" s="106">
        <f>IF(L92&lt;'Motore 2021'!$H$28,Ripartizione!L92,'Motore 2021'!$H$28)</f>
        <v>0</v>
      </c>
      <c r="O92" s="106">
        <f t="shared" si="58"/>
        <v>0</v>
      </c>
      <c r="P92" s="106">
        <f t="shared" si="59"/>
        <v>0</v>
      </c>
      <c r="Q92" s="106">
        <f>ROUND(O92*'MOTORE 2024'!$E$28,2)</f>
        <v>0</v>
      </c>
      <c r="R92" s="106">
        <f>ROUND(P92*'Motore 2021'!$E$28,2)</f>
        <v>0</v>
      </c>
      <c r="S92" s="106">
        <f>IF((K92-M92)&lt;'MOTORE 2024'!$H$29,(K92-M92),'MOTORE 2024'!$H$29)</f>
        <v>0</v>
      </c>
      <c r="T92" s="106">
        <f>IF((L92-N92)&lt;'Motore 2021'!$H$29,(L92-N92),'Motore 2021'!$H$29)</f>
        <v>0</v>
      </c>
      <c r="U92" s="106">
        <f t="shared" si="60"/>
        <v>0</v>
      </c>
      <c r="V92" s="106">
        <f t="shared" si="61"/>
        <v>0</v>
      </c>
      <c r="W92" s="106">
        <f>ROUND(U92*'MOTORE 2024'!$E$29,2)</f>
        <v>0</v>
      </c>
      <c r="X92" s="106">
        <f>ROUND(V92*'Motore 2021'!$E$29,2)</f>
        <v>0</v>
      </c>
      <c r="Y92" s="106">
        <f>IF(K92-M92-S92&lt;'MOTORE 2024'!$H$30,(Ripartizione!K92-Ripartizione!M92-Ripartizione!S92),'MOTORE 2024'!$H$30)</f>
        <v>0</v>
      </c>
      <c r="Z92" s="106">
        <f>IF(L92-N92-T92&lt;'Motore 2021'!$H$30,(Ripartizione!L92-Ripartizione!N92-Ripartizione!T92),'Motore 2021'!$H$30)</f>
        <v>0</v>
      </c>
      <c r="AA92" s="106">
        <f t="shared" si="62"/>
        <v>0</v>
      </c>
      <c r="AB92" s="106">
        <f t="shared" si="63"/>
        <v>0</v>
      </c>
      <c r="AC92" s="106">
        <f>ROUND(AA92*'MOTORE 2024'!$E$30,2)</f>
        <v>0</v>
      </c>
      <c r="AD92" s="106">
        <f>ROUND(AB92*'Motore 2021'!$E$30,2)</f>
        <v>0</v>
      </c>
      <c r="AE92" s="106">
        <f>IF((K92-M92-S92-Y92)&lt;'MOTORE 2024'!$H$31, (K92-M92-S92-Y92),'MOTORE 2024'!$H$31)</f>
        <v>0</v>
      </c>
      <c r="AF92" s="106">
        <f>IF((L92-N92-T92-Z92)&lt;'Motore 2021'!$H$31, (L92-N92-T92-Z92),'Motore 2021'!$H$31)</f>
        <v>0</v>
      </c>
      <c r="AG92" s="106">
        <f t="shared" si="64"/>
        <v>0</v>
      </c>
      <c r="AH92" s="106">
        <f t="shared" si="65"/>
        <v>0</v>
      </c>
      <c r="AI92" s="106">
        <f>ROUND(AG92*'MOTORE 2024'!$E$31,2)</f>
        <v>0</v>
      </c>
      <c r="AJ92" s="106">
        <f>ROUND(AH92*'Motore 2021'!$E$31,2)</f>
        <v>0</v>
      </c>
      <c r="AK92" s="106">
        <f t="shared" si="45"/>
        <v>0</v>
      </c>
      <c r="AL92" s="106">
        <f t="shared" si="46"/>
        <v>0</v>
      </c>
      <c r="AM92" s="106">
        <f t="shared" si="66"/>
        <v>0</v>
      </c>
      <c r="AN92" s="106">
        <f t="shared" si="67"/>
        <v>0</v>
      </c>
      <c r="AO92" s="106">
        <f>ROUND(AM92*'MOTORE 2024'!$E$32,2)</f>
        <v>0</v>
      </c>
      <c r="AP92" s="106">
        <f>ROUND(AN92*'Motore 2021'!$E$32,2)</f>
        <v>0</v>
      </c>
      <c r="AQ92" s="117">
        <f>IF(B92&lt;&gt;0,((Q92+R92)*Ripartizione!B92),Q92+R92)</f>
        <v>0</v>
      </c>
      <c r="AR92" s="117">
        <f>IF(B92&lt;&gt;0,((Ripartizione!B92*W92)+(Ripartizione!B92*X92)), W92+X92)</f>
        <v>0</v>
      </c>
      <c r="AS92" s="117">
        <f t="shared" si="47"/>
        <v>0</v>
      </c>
      <c r="AT92" s="117">
        <f>IF(B92&lt;&gt;0,((Ripartizione!B92*AI92)+(Ripartizione!B92*AJ92)), AI92+AJ92)</f>
        <v>0</v>
      </c>
      <c r="AU92" s="117">
        <f>IF(B92&lt;&gt;0,((Ripartizione!B92*AO92)+(Ripartizione!B92*AP92)), AO92+AP92)</f>
        <v>0</v>
      </c>
      <c r="AV92" s="117">
        <f t="shared" si="48"/>
        <v>0</v>
      </c>
      <c r="AW92" s="117">
        <f t="shared" si="49"/>
        <v>0</v>
      </c>
      <c r="AX92" s="117">
        <f>IF($C$17="SI",((C92*'MOTORE 2024'!$B$35) + (D92*'Motore 2021'!$B$35)),0)</f>
        <v>0</v>
      </c>
      <c r="AY92" s="118">
        <f>IF($C$17="SI",((C92*'MOTORE 2024'!$B$35)+(C92*'MOTORE 2024'!$B$35)*10% + (D92*'MOTORE 2024'!$B$35)+(D92*'MOTORE 2024'!$B$35)*10%),0)</f>
        <v>0</v>
      </c>
      <c r="AZ92" s="119">
        <f>IF($C$17="SI",(((C92*'MOTORE 2024'!$B$38))+((D92*'Motore 2021'!$B$38))),0)</f>
        <v>0</v>
      </c>
      <c r="BA92" s="118">
        <f>IF($C$17="SI",(((C92*'MOTORE 2024'!$B$38)+((C92*'MOTORE 2024'!$B$38)*10%))+((D92*'MOTORE 2024'!$B$38)+((D92*'MOTORE 2024'!$B$38)*10%))),0)</f>
        <v>0</v>
      </c>
      <c r="BB92" s="118">
        <f t="shared" si="50"/>
        <v>0</v>
      </c>
      <c r="BC92" s="120">
        <f t="shared" si="51"/>
        <v>0</v>
      </c>
      <c r="BD92" s="120">
        <f>IF($C$17="SI",(C92*3*('MOTORE 2024'!$B$41+'MOTORE 2024'!$B$42+'MOTORE 2024'!$B$43+'MOTORE 2024'!$B$44)),(C92*1*('MOTORE 2024'!$B$41+'MOTORE 2024'!$B$42+'MOTORE 2024'!$B$43+'MOTORE 2024'!$B$44)))</f>
        <v>0</v>
      </c>
      <c r="BE92" s="121">
        <f>IF($C$17="SI",(D92*3*('Motore 2021'!$B$41+'Motore 2021'!$B$42+'Motore 2021'!$D$43+'Motore 2021'!$B$44)),(D92*1*('Motore 2021'!$B$41+'Motore 2021'!$B$42+'Motore 2021'!$D$43+'Motore 2021'!$B$44)))</f>
        <v>0</v>
      </c>
      <c r="BF92" s="120">
        <f>IF($C$17="SI",(C92*3*('MOTORE 2024'!$B$41+'MOTORE 2024'!$B$42+'MOTORE 2024'!$B$43+'MOTORE 2024'!$B$44))+((C92*3*('MOTORE 2024'!$B$41+'MOTORE 2024'!$B$42+'MOTORE 2024'!$B$43+'MOTORE 2024'!$B$44))*10%),(C92*1*('MOTORE 2024'!$B$41+'MOTORE 2024'!$B$42+'MOTORE 2024'!$B$43+'MOTORE 2024'!$B$44))+((C92*1*('MOTORE 2024'!$B$41+'MOTORE 2024'!$B$42+'MOTORE 2024'!$B$43+'MOTORE 2024'!$B$44))*10%))</f>
        <v>0</v>
      </c>
      <c r="BG92" s="120">
        <f>IF($C$17="SI",(D92*3*('Motore 2021'!$B$41+'Motore 2021'!$B$42+'Motore 2021'!$D$43+'Motore 2021'!$B$44))+((D92*3*('Motore 2021'!$B$41+'Motore 2021'!$B$42+'Motore 2021'!$D$43+'Motore 2021'!$B$44))*10%),(D92*1*('Motore 2021'!$B$41+'Motore 2021'!$B$42+'Motore 2021'!$D$43+'Motore 2021'!$B$44))+((D92*1*('Motore 2021'!$B$41+'Motore 2021'!$B$42+'Motore 2021'!$D$43+'Motore 2021'!$B$44))*10%))</f>
        <v>0</v>
      </c>
      <c r="BH92" s="120">
        <f t="shared" si="52"/>
        <v>0</v>
      </c>
      <c r="BI92" s="120">
        <f t="shared" si="53"/>
        <v>0</v>
      </c>
      <c r="BJ92" s="120">
        <f>IF(H92&lt;&gt;0,IF($C$17="SI",((('MOTORE 2024'!$B$47+'MOTORE 2024'!$B$50+'MOTORE 2024'!$B$53)/365)*$F$14)+(((('MOTORE 2024'!$B$47+'MOTORE 2024'!$B$50+'Motore 2021'!$B$53)/365)*$F$14)*10%),(('MOTORE 2024'!$B$53/365)*$F$14)+(('MOTORE 2024'!$B$53/365)*$F$14)*10%),0)</f>
        <v>0</v>
      </c>
      <c r="BK92" s="120">
        <f>IF(H92&lt;&gt;0,IF($C$17="SI",((('Motore 2021'!$B$47+'Motore 2021'!$B$50+'Motore 2021'!$B$53)/365)*$F$13)+(((('Motore 2021'!$B$47+'Motore 2021'!$B$50+'Motore 2021'!$B$53)/365)*$F$13)*10%),(('Motore 2021'!$B$53/365)*$F$13)+(('Motore 2021'!$B$53/365)*$F$13)*10%),0)</f>
        <v>0</v>
      </c>
      <c r="BL92" s="120">
        <f>IF(H92&lt;&gt;0,IF($C$17="SI",((('MOTORE 2024'!$B$47+'MOTORE 2024'!$B$50+'MOTORE 2024'!$B$53)/365)*$F$14),(('MOTORE 2024'!$B$53/365)*$F$14)),0)</f>
        <v>0</v>
      </c>
      <c r="BM92" s="120">
        <f>IF(H92&lt;&gt;0,IF($C$17="SI",((('Motore 2021'!$B$47+'Motore 2021'!$B$50+'Motore 2021'!$B$53)/365)*$F$13),(('Motore 2021'!$B$53/365)*$F$13)),0)</f>
        <v>0</v>
      </c>
      <c r="BN92" s="120">
        <f t="shared" si="54"/>
        <v>0</v>
      </c>
      <c r="BO92" s="122">
        <f t="shared" si="55"/>
        <v>0</v>
      </c>
    </row>
    <row r="93" spans="1:67" x14ac:dyDescent="0.3">
      <c r="A93" s="65" t="s">
        <v>180</v>
      </c>
      <c r="B93" s="51">
        <v>0</v>
      </c>
      <c r="C93" s="51">
        <v>0</v>
      </c>
      <c r="D93" s="51">
        <v>0</v>
      </c>
      <c r="E93" s="51">
        <f t="shared" si="40"/>
        <v>0</v>
      </c>
      <c r="F93" s="55" t="s">
        <v>8</v>
      </c>
      <c r="G93" s="62">
        <f t="shared" si="41"/>
        <v>0</v>
      </c>
      <c r="H93" s="62">
        <f t="shared" si="42"/>
        <v>0</v>
      </c>
      <c r="I93" s="63">
        <f t="shared" si="43"/>
        <v>0</v>
      </c>
      <c r="J93" s="63">
        <f t="shared" si="44"/>
        <v>0</v>
      </c>
      <c r="K93" s="64">
        <f t="shared" si="56"/>
        <v>0</v>
      </c>
      <c r="L93" s="64">
        <f t="shared" si="57"/>
        <v>0</v>
      </c>
      <c r="M93" s="106">
        <f>IF(K93&lt;'MOTORE 2024'!$H$28,Ripartizione!K93,'MOTORE 2024'!$H$28)</f>
        <v>0</v>
      </c>
      <c r="N93" s="106">
        <f>IF(L93&lt;'Motore 2021'!$H$28,Ripartizione!L93,'Motore 2021'!$H$28)</f>
        <v>0</v>
      </c>
      <c r="O93" s="106">
        <f t="shared" si="58"/>
        <v>0</v>
      </c>
      <c r="P93" s="106">
        <f t="shared" si="59"/>
        <v>0</v>
      </c>
      <c r="Q93" s="106">
        <f>ROUND(O93*'MOTORE 2024'!$E$28,2)</f>
        <v>0</v>
      </c>
      <c r="R93" s="106">
        <f>ROUND(P93*'Motore 2021'!$E$28,2)</f>
        <v>0</v>
      </c>
      <c r="S93" s="106">
        <f>IF((K93-M93)&lt;'MOTORE 2024'!$H$29,(K93-M93),'MOTORE 2024'!$H$29)</f>
        <v>0</v>
      </c>
      <c r="T93" s="106">
        <f>IF((L93-N93)&lt;'Motore 2021'!$H$29,(L93-N93),'Motore 2021'!$H$29)</f>
        <v>0</v>
      </c>
      <c r="U93" s="106">
        <f t="shared" si="60"/>
        <v>0</v>
      </c>
      <c r="V93" s="106">
        <f t="shared" si="61"/>
        <v>0</v>
      </c>
      <c r="W93" s="106">
        <f>ROUND(U93*'MOTORE 2024'!$E$29,2)</f>
        <v>0</v>
      </c>
      <c r="X93" s="106">
        <f>ROUND(V93*'Motore 2021'!$E$29,2)</f>
        <v>0</v>
      </c>
      <c r="Y93" s="106">
        <f>IF(K93-M93-S93&lt;'MOTORE 2024'!$H$30,(Ripartizione!K93-Ripartizione!M93-Ripartizione!S93),'MOTORE 2024'!$H$30)</f>
        <v>0</v>
      </c>
      <c r="Z93" s="106">
        <f>IF(L93-N93-T93&lt;'Motore 2021'!$H$30,(Ripartizione!L93-Ripartizione!N93-Ripartizione!T93),'Motore 2021'!$H$30)</f>
        <v>0</v>
      </c>
      <c r="AA93" s="106">
        <f t="shared" si="62"/>
        <v>0</v>
      </c>
      <c r="AB93" s="106">
        <f t="shared" si="63"/>
        <v>0</v>
      </c>
      <c r="AC93" s="106">
        <f>ROUND(AA93*'MOTORE 2024'!$E$30,2)</f>
        <v>0</v>
      </c>
      <c r="AD93" s="106">
        <f>ROUND(AB93*'Motore 2021'!$E$30,2)</f>
        <v>0</v>
      </c>
      <c r="AE93" s="106">
        <f>IF((K93-M93-S93-Y93)&lt;'MOTORE 2024'!$H$31, (K93-M93-S93-Y93),'MOTORE 2024'!$H$31)</f>
        <v>0</v>
      </c>
      <c r="AF93" s="106">
        <f>IF((L93-N93-T93-Z93)&lt;'Motore 2021'!$H$31, (L93-N93-T93-Z93),'Motore 2021'!$H$31)</f>
        <v>0</v>
      </c>
      <c r="AG93" s="106">
        <f t="shared" si="64"/>
        <v>0</v>
      </c>
      <c r="AH93" s="106">
        <f t="shared" si="65"/>
        <v>0</v>
      </c>
      <c r="AI93" s="106">
        <f>ROUND(AG93*'MOTORE 2024'!$E$31,2)</f>
        <v>0</v>
      </c>
      <c r="AJ93" s="106">
        <f>ROUND(AH93*'Motore 2021'!$E$31,2)</f>
        <v>0</v>
      </c>
      <c r="AK93" s="106">
        <f t="shared" si="45"/>
        <v>0</v>
      </c>
      <c r="AL93" s="106">
        <f t="shared" si="46"/>
        <v>0</v>
      </c>
      <c r="AM93" s="106">
        <f t="shared" si="66"/>
        <v>0</v>
      </c>
      <c r="AN93" s="106">
        <f t="shared" si="67"/>
        <v>0</v>
      </c>
      <c r="AO93" s="106">
        <f>ROUND(AM93*'MOTORE 2024'!$E$32,2)</f>
        <v>0</v>
      </c>
      <c r="AP93" s="106">
        <f>ROUND(AN93*'Motore 2021'!$E$32,2)</f>
        <v>0</v>
      </c>
      <c r="AQ93" s="117">
        <f>IF(B93&lt;&gt;0,((Q93+R93)*Ripartizione!B93),Q93+R93)</f>
        <v>0</v>
      </c>
      <c r="AR93" s="117">
        <f>IF(B93&lt;&gt;0,((Ripartizione!B93*W93)+(Ripartizione!B93*X93)), W93+X93)</f>
        <v>0</v>
      </c>
      <c r="AS93" s="117">
        <f t="shared" si="47"/>
        <v>0</v>
      </c>
      <c r="AT93" s="117">
        <f>IF(B93&lt;&gt;0,((Ripartizione!B93*AI93)+(Ripartizione!B93*AJ93)), AI93+AJ93)</f>
        <v>0</v>
      </c>
      <c r="AU93" s="117">
        <f>IF(B93&lt;&gt;0,((Ripartizione!B93*AO93)+(Ripartizione!B93*AP93)), AO93+AP93)</f>
        <v>0</v>
      </c>
      <c r="AV93" s="117">
        <f t="shared" si="48"/>
        <v>0</v>
      </c>
      <c r="AW93" s="117">
        <f t="shared" si="49"/>
        <v>0</v>
      </c>
      <c r="AX93" s="117">
        <f>IF($C$17="SI",((C93*'MOTORE 2024'!$B$35) + (D93*'Motore 2021'!$B$35)),0)</f>
        <v>0</v>
      </c>
      <c r="AY93" s="118">
        <f>IF($C$17="SI",((C93*'MOTORE 2024'!$B$35)+(C93*'MOTORE 2024'!$B$35)*10% + (D93*'MOTORE 2024'!$B$35)+(D93*'MOTORE 2024'!$B$35)*10%),0)</f>
        <v>0</v>
      </c>
      <c r="AZ93" s="119">
        <f>IF($C$17="SI",(((C93*'MOTORE 2024'!$B$38))+((D93*'Motore 2021'!$B$38))),0)</f>
        <v>0</v>
      </c>
      <c r="BA93" s="118">
        <f>IF($C$17="SI",(((C93*'MOTORE 2024'!$B$38)+((C93*'MOTORE 2024'!$B$38)*10%))+((D93*'MOTORE 2024'!$B$38)+((D93*'MOTORE 2024'!$B$38)*10%))),0)</f>
        <v>0</v>
      </c>
      <c r="BB93" s="118">
        <f t="shared" si="50"/>
        <v>0</v>
      </c>
      <c r="BC93" s="120">
        <f t="shared" si="51"/>
        <v>0</v>
      </c>
      <c r="BD93" s="120">
        <f>IF($C$17="SI",(C93*3*('MOTORE 2024'!$B$41+'MOTORE 2024'!$B$42+'MOTORE 2024'!$B$43+'MOTORE 2024'!$B$44)),(C93*1*('MOTORE 2024'!$B$41+'MOTORE 2024'!$B$42+'MOTORE 2024'!$B$43+'MOTORE 2024'!$B$44)))</f>
        <v>0</v>
      </c>
      <c r="BE93" s="121">
        <f>IF($C$17="SI",(D93*3*('Motore 2021'!$B$41+'Motore 2021'!$B$42+'Motore 2021'!$D$43+'Motore 2021'!$B$44)),(D93*1*('Motore 2021'!$B$41+'Motore 2021'!$B$42+'Motore 2021'!$D$43+'Motore 2021'!$B$44)))</f>
        <v>0</v>
      </c>
      <c r="BF93" s="120">
        <f>IF($C$17="SI",(C93*3*('MOTORE 2024'!$B$41+'MOTORE 2024'!$B$42+'MOTORE 2024'!$B$43+'MOTORE 2024'!$B$44))+((C93*3*('MOTORE 2024'!$B$41+'MOTORE 2024'!$B$42+'MOTORE 2024'!$B$43+'MOTORE 2024'!$B$44))*10%),(C93*1*('MOTORE 2024'!$B$41+'MOTORE 2024'!$B$42+'MOTORE 2024'!$B$43+'MOTORE 2024'!$B$44))+((C93*1*('MOTORE 2024'!$B$41+'MOTORE 2024'!$B$42+'MOTORE 2024'!$B$43+'MOTORE 2024'!$B$44))*10%))</f>
        <v>0</v>
      </c>
      <c r="BG93" s="120">
        <f>IF($C$17="SI",(D93*3*('Motore 2021'!$B$41+'Motore 2021'!$B$42+'Motore 2021'!$D$43+'Motore 2021'!$B$44))+((D93*3*('Motore 2021'!$B$41+'Motore 2021'!$B$42+'Motore 2021'!$D$43+'Motore 2021'!$B$44))*10%),(D93*1*('Motore 2021'!$B$41+'Motore 2021'!$B$42+'Motore 2021'!$D$43+'Motore 2021'!$B$44))+((D93*1*('Motore 2021'!$B$41+'Motore 2021'!$B$42+'Motore 2021'!$D$43+'Motore 2021'!$B$44))*10%))</f>
        <v>0</v>
      </c>
      <c r="BH93" s="120">
        <f t="shared" si="52"/>
        <v>0</v>
      </c>
      <c r="BI93" s="120">
        <f t="shared" si="53"/>
        <v>0</v>
      </c>
      <c r="BJ93" s="120">
        <f>IF(H93&lt;&gt;0,IF($C$17="SI",((('MOTORE 2024'!$B$47+'MOTORE 2024'!$B$50+'MOTORE 2024'!$B$53)/365)*$F$14)+(((('MOTORE 2024'!$B$47+'MOTORE 2024'!$B$50+'Motore 2021'!$B$53)/365)*$F$14)*10%),(('MOTORE 2024'!$B$53/365)*$F$14)+(('MOTORE 2024'!$B$53/365)*$F$14)*10%),0)</f>
        <v>0</v>
      </c>
      <c r="BK93" s="120">
        <f>IF(H93&lt;&gt;0,IF($C$17="SI",((('Motore 2021'!$B$47+'Motore 2021'!$B$50+'Motore 2021'!$B$53)/365)*$F$13)+(((('Motore 2021'!$B$47+'Motore 2021'!$B$50+'Motore 2021'!$B$53)/365)*$F$13)*10%),(('Motore 2021'!$B$53/365)*$F$13)+(('Motore 2021'!$B$53/365)*$F$13)*10%),0)</f>
        <v>0</v>
      </c>
      <c r="BL93" s="120">
        <f>IF(H93&lt;&gt;0,IF($C$17="SI",((('MOTORE 2024'!$B$47+'MOTORE 2024'!$B$50+'MOTORE 2024'!$B$53)/365)*$F$14),(('MOTORE 2024'!$B$53/365)*$F$14)),0)</f>
        <v>0</v>
      </c>
      <c r="BM93" s="120">
        <f>IF(H93&lt;&gt;0,IF($C$17="SI",((('Motore 2021'!$B$47+'Motore 2021'!$B$50+'Motore 2021'!$B$53)/365)*$F$13),(('Motore 2021'!$B$53/365)*$F$13)),0)</f>
        <v>0</v>
      </c>
      <c r="BN93" s="120">
        <f t="shared" si="54"/>
        <v>0</v>
      </c>
      <c r="BO93" s="122">
        <f t="shared" si="55"/>
        <v>0</v>
      </c>
    </row>
    <row r="94" spans="1:67" x14ac:dyDescent="0.3">
      <c r="A94" s="65" t="s">
        <v>181</v>
      </c>
      <c r="B94" s="51">
        <v>0</v>
      </c>
      <c r="C94" s="51">
        <v>0</v>
      </c>
      <c r="D94" s="51">
        <v>0</v>
      </c>
      <c r="E94" s="51">
        <f t="shared" si="40"/>
        <v>0</v>
      </c>
      <c r="F94" s="55" t="s">
        <v>8</v>
      </c>
      <c r="G94" s="62">
        <f t="shared" si="41"/>
        <v>0</v>
      </c>
      <c r="H94" s="62">
        <f t="shared" si="42"/>
        <v>0</v>
      </c>
      <c r="I94" s="63">
        <f t="shared" si="43"/>
        <v>0</v>
      </c>
      <c r="J94" s="63">
        <f t="shared" si="44"/>
        <v>0</v>
      </c>
      <c r="K94" s="64">
        <f t="shared" si="56"/>
        <v>0</v>
      </c>
      <c r="L94" s="64">
        <f t="shared" si="57"/>
        <v>0</v>
      </c>
      <c r="M94" s="106">
        <f>IF(K94&lt;'MOTORE 2024'!$H$28,Ripartizione!K94,'MOTORE 2024'!$H$28)</f>
        <v>0</v>
      </c>
      <c r="N94" s="106">
        <f>IF(L94&lt;'Motore 2021'!$H$28,Ripartizione!L94,'Motore 2021'!$H$28)</f>
        <v>0</v>
      </c>
      <c r="O94" s="106">
        <f t="shared" si="58"/>
        <v>0</v>
      </c>
      <c r="P94" s="106">
        <f t="shared" si="59"/>
        <v>0</v>
      </c>
      <c r="Q94" s="106">
        <f>ROUND(O94*'MOTORE 2024'!$E$28,2)</f>
        <v>0</v>
      </c>
      <c r="R94" s="106">
        <f>ROUND(P94*'Motore 2021'!$E$28,2)</f>
        <v>0</v>
      </c>
      <c r="S94" s="106">
        <f>IF((K94-M94)&lt;'MOTORE 2024'!$H$29,(K94-M94),'MOTORE 2024'!$H$29)</f>
        <v>0</v>
      </c>
      <c r="T94" s="106">
        <f>IF((L94-N94)&lt;'Motore 2021'!$H$29,(L94-N94),'Motore 2021'!$H$29)</f>
        <v>0</v>
      </c>
      <c r="U94" s="106">
        <f t="shared" si="60"/>
        <v>0</v>
      </c>
      <c r="V94" s="106">
        <f t="shared" si="61"/>
        <v>0</v>
      </c>
      <c r="W94" s="106">
        <f>ROUND(U94*'MOTORE 2024'!$E$29,2)</f>
        <v>0</v>
      </c>
      <c r="X94" s="106">
        <f>ROUND(V94*'Motore 2021'!$E$29,2)</f>
        <v>0</v>
      </c>
      <c r="Y94" s="106">
        <f>IF(K94-M94-S94&lt;'MOTORE 2024'!$H$30,(Ripartizione!K94-Ripartizione!M94-Ripartizione!S94),'MOTORE 2024'!$H$30)</f>
        <v>0</v>
      </c>
      <c r="Z94" s="106">
        <f>IF(L94-N94-T94&lt;'Motore 2021'!$H$30,(Ripartizione!L94-Ripartizione!N94-Ripartizione!T94),'Motore 2021'!$H$30)</f>
        <v>0</v>
      </c>
      <c r="AA94" s="106">
        <f t="shared" si="62"/>
        <v>0</v>
      </c>
      <c r="AB94" s="106">
        <f t="shared" si="63"/>
        <v>0</v>
      </c>
      <c r="AC94" s="106">
        <f>ROUND(AA94*'MOTORE 2024'!$E$30,2)</f>
        <v>0</v>
      </c>
      <c r="AD94" s="106">
        <f>ROUND(AB94*'Motore 2021'!$E$30,2)</f>
        <v>0</v>
      </c>
      <c r="AE94" s="106">
        <f>IF((K94-M94-S94-Y94)&lt;'MOTORE 2024'!$H$31, (K94-M94-S94-Y94),'MOTORE 2024'!$H$31)</f>
        <v>0</v>
      </c>
      <c r="AF94" s="106">
        <f>IF((L94-N94-T94-Z94)&lt;'Motore 2021'!$H$31, (L94-N94-T94-Z94),'Motore 2021'!$H$31)</f>
        <v>0</v>
      </c>
      <c r="AG94" s="106">
        <f t="shared" si="64"/>
        <v>0</v>
      </c>
      <c r="AH94" s="106">
        <f t="shared" si="65"/>
        <v>0</v>
      </c>
      <c r="AI94" s="106">
        <f>ROUND(AG94*'MOTORE 2024'!$E$31,2)</f>
        <v>0</v>
      </c>
      <c r="AJ94" s="106">
        <f>ROUND(AH94*'Motore 2021'!$E$31,2)</f>
        <v>0</v>
      </c>
      <c r="AK94" s="106">
        <f t="shared" si="45"/>
        <v>0</v>
      </c>
      <c r="AL94" s="106">
        <f t="shared" si="46"/>
        <v>0</v>
      </c>
      <c r="AM94" s="106">
        <f t="shared" si="66"/>
        <v>0</v>
      </c>
      <c r="AN94" s="106">
        <f t="shared" si="67"/>
        <v>0</v>
      </c>
      <c r="AO94" s="106">
        <f>ROUND(AM94*'MOTORE 2024'!$E$32,2)</f>
        <v>0</v>
      </c>
      <c r="AP94" s="106">
        <f>ROUND(AN94*'Motore 2021'!$E$32,2)</f>
        <v>0</v>
      </c>
      <c r="AQ94" s="117">
        <f>IF(B94&lt;&gt;0,((Q94+R94)*Ripartizione!B94),Q94+R94)</f>
        <v>0</v>
      </c>
      <c r="AR94" s="117">
        <f>IF(B94&lt;&gt;0,((Ripartizione!B94*W94)+(Ripartizione!B94*X94)), W94+X94)</f>
        <v>0</v>
      </c>
      <c r="AS94" s="117">
        <f t="shared" si="47"/>
        <v>0</v>
      </c>
      <c r="AT94" s="117">
        <f>IF(B94&lt;&gt;0,((Ripartizione!B94*AI94)+(Ripartizione!B94*AJ94)), AI94+AJ94)</f>
        <v>0</v>
      </c>
      <c r="AU94" s="117">
        <f>IF(B94&lt;&gt;0,((Ripartizione!B94*AO94)+(Ripartizione!B94*AP94)), AO94+AP94)</f>
        <v>0</v>
      </c>
      <c r="AV94" s="117">
        <f t="shared" si="48"/>
        <v>0</v>
      </c>
      <c r="AW94" s="117">
        <f t="shared" si="49"/>
        <v>0</v>
      </c>
      <c r="AX94" s="117">
        <f>IF($C$17="SI",((C94*'MOTORE 2024'!$B$35) + (D94*'Motore 2021'!$B$35)),0)</f>
        <v>0</v>
      </c>
      <c r="AY94" s="118">
        <f>IF($C$17="SI",((C94*'MOTORE 2024'!$B$35)+(C94*'MOTORE 2024'!$B$35)*10% + (D94*'MOTORE 2024'!$B$35)+(D94*'MOTORE 2024'!$B$35)*10%),0)</f>
        <v>0</v>
      </c>
      <c r="AZ94" s="119">
        <f>IF($C$17="SI",(((C94*'MOTORE 2024'!$B$38))+((D94*'Motore 2021'!$B$38))),0)</f>
        <v>0</v>
      </c>
      <c r="BA94" s="118">
        <f>IF($C$17="SI",(((C94*'MOTORE 2024'!$B$38)+((C94*'MOTORE 2024'!$B$38)*10%))+((D94*'MOTORE 2024'!$B$38)+((D94*'MOTORE 2024'!$B$38)*10%))),0)</f>
        <v>0</v>
      </c>
      <c r="BB94" s="118">
        <f t="shared" si="50"/>
        <v>0</v>
      </c>
      <c r="BC94" s="120">
        <f t="shared" si="51"/>
        <v>0</v>
      </c>
      <c r="BD94" s="120">
        <f>IF($C$17="SI",(C94*3*('MOTORE 2024'!$B$41+'MOTORE 2024'!$B$42+'MOTORE 2024'!$B$43+'MOTORE 2024'!$B$44)),(C94*1*('MOTORE 2024'!$B$41+'MOTORE 2024'!$B$42+'MOTORE 2024'!$B$43+'MOTORE 2024'!$B$44)))</f>
        <v>0</v>
      </c>
      <c r="BE94" s="121">
        <f>IF($C$17="SI",(D94*3*('Motore 2021'!$B$41+'Motore 2021'!$B$42+'Motore 2021'!$D$43+'Motore 2021'!$B$44)),(D94*1*('Motore 2021'!$B$41+'Motore 2021'!$B$42+'Motore 2021'!$D$43+'Motore 2021'!$B$44)))</f>
        <v>0</v>
      </c>
      <c r="BF94" s="120">
        <f>IF($C$17="SI",(C94*3*('MOTORE 2024'!$B$41+'MOTORE 2024'!$B$42+'MOTORE 2024'!$B$43+'MOTORE 2024'!$B$44))+((C94*3*('MOTORE 2024'!$B$41+'MOTORE 2024'!$B$42+'MOTORE 2024'!$B$43+'MOTORE 2024'!$B$44))*10%),(C94*1*('MOTORE 2024'!$B$41+'MOTORE 2024'!$B$42+'MOTORE 2024'!$B$43+'MOTORE 2024'!$B$44))+((C94*1*('MOTORE 2024'!$B$41+'MOTORE 2024'!$B$42+'MOTORE 2024'!$B$43+'MOTORE 2024'!$B$44))*10%))</f>
        <v>0</v>
      </c>
      <c r="BG94" s="120">
        <f>IF($C$17="SI",(D94*3*('Motore 2021'!$B$41+'Motore 2021'!$B$42+'Motore 2021'!$D$43+'Motore 2021'!$B$44))+((D94*3*('Motore 2021'!$B$41+'Motore 2021'!$B$42+'Motore 2021'!$D$43+'Motore 2021'!$B$44))*10%),(D94*1*('Motore 2021'!$B$41+'Motore 2021'!$B$42+'Motore 2021'!$D$43+'Motore 2021'!$B$44))+((D94*1*('Motore 2021'!$B$41+'Motore 2021'!$B$42+'Motore 2021'!$D$43+'Motore 2021'!$B$44))*10%))</f>
        <v>0</v>
      </c>
      <c r="BH94" s="120">
        <f t="shared" si="52"/>
        <v>0</v>
      </c>
      <c r="BI94" s="120">
        <f t="shared" si="53"/>
        <v>0</v>
      </c>
      <c r="BJ94" s="120">
        <f>IF(H94&lt;&gt;0,IF($C$17="SI",((('MOTORE 2024'!$B$47+'MOTORE 2024'!$B$50+'MOTORE 2024'!$B$53)/365)*$F$14)+(((('MOTORE 2024'!$B$47+'MOTORE 2024'!$B$50+'Motore 2021'!$B$53)/365)*$F$14)*10%),(('MOTORE 2024'!$B$53/365)*$F$14)+(('MOTORE 2024'!$B$53/365)*$F$14)*10%),0)</f>
        <v>0</v>
      </c>
      <c r="BK94" s="120">
        <f>IF(H94&lt;&gt;0,IF($C$17="SI",((('Motore 2021'!$B$47+'Motore 2021'!$B$50+'Motore 2021'!$B$53)/365)*$F$13)+(((('Motore 2021'!$B$47+'Motore 2021'!$B$50+'Motore 2021'!$B$53)/365)*$F$13)*10%),(('Motore 2021'!$B$53/365)*$F$13)+(('Motore 2021'!$B$53/365)*$F$13)*10%),0)</f>
        <v>0</v>
      </c>
      <c r="BL94" s="120">
        <f>IF(H94&lt;&gt;0,IF($C$17="SI",((('MOTORE 2024'!$B$47+'MOTORE 2024'!$B$50+'MOTORE 2024'!$B$53)/365)*$F$14),(('MOTORE 2024'!$B$53/365)*$F$14)),0)</f>
        <v>0</v>
      </c>
      <c r="BM94" s="120">
        <f>IF(H94&lt;&gt;0,IF($C$17="SI",((('Motore 2021'!$B$47+'Motore 2021'!$B$50+'Motore 2021'!$B$53)/365)*$F$13),(('Motore 2021'!$B$53/365)*$F$13)),0)</f>
        <v>0</v>
      </c>
      <c r="BN94" s="120">
        <f t="shared" si="54"/>
        <v>0</v>
      </c>
      <c r="BO94" s="122">
        <f t="shared" si="55"/>
        <v>0</v>
      </c>
    </row>
    <row r="95" spans="1:67" x14ac:dyDescent="0.3">
      <c r="A95" s="65" t="s">
        <v>182</v>
      </c>
      <c r="B95" s="51">
        <v>0</v>
      </c>
      <c r="C95" s="51">
        <v>0</v>
      </c>
      <c r="D95" s="51">
        <v>0</v>
      </c>
      <c r="E95" s="51">
        <f t="shared" si="40"/>
        <v>0</v>
      </c>
      <c r="F95" s="55" t="s">
        <v>8</v>
      </c>
      <c r="G95" s="62">
        <f t="shared" si="41"/>
        <v>0</v>
      </c>
      <c r="H95" s="62">
        <f t="shared" si="42"/>
        <v>0</v>
      </c>
      <c r="I95" s="63">
        <f t="shared" si="43"/>
        <v>0</v>
      </c>
      <c r="J95" s="63">
        <f t="shared" si="44"/>
        <v>0</v>
      </c>
      <c r="K95" s="64">
        <f t="shared" si="56"/>
        <v>0</v>
      </c>
      <c r="L95" s="64">
        <f t="shared" si="57"/>
        <v>0</v>
      </c>
      <c r="M95" s="106">
        <f>IF(K95&lt;'MOTORE 2024'!$H$28,Ripartizione!K95,'MOTORE 2024'!$H$28)</f>
        <v>0</v>
      </c>
      <c r="N95" s="106">
        <f>IF(L95&lt;'Motore 2021'!$H$28,Ripartizione!L95,'Motore 2021'!$H$28)</f>
        <v>0</v>
      </c>
      <c r="O95" s="106">
        <f t="shared" si="58"/>
        <v>0</v>
      </c>
      <c r="P95" s="106">
        <f t="shared" si="59"/>
        <v>0</v>
      </c>
      <c r="Q95" s="106">
        <f>ROUND(O95*'MOTORE 2024'!$E$28,2)</f>
        <v>0</v>
      </c>
      <c r="R95" s="106">
        <f>ROUND(P95*'Motore 2021'!$E$28,2)</f>
        <v>0</v>
      </c>
      <c r="S95" s="106">
        <f>IF((K95-M95)&lt;'MOTORE 2024'!$H$29,(K95-M95),'MOTORE 2024'!$H$29)</f>
        <v>0</v>
      </c>
      <c r="T95" s="106">
        <f>IF((L95-N95)&lt;'Motore 2021'!$H$29,(L95-N95),'Motore 2021'!$H$29)</f>
        <v>0</v>
      </c>
      <c r="U95" s="106">
        <f t="shared" si="60"/>
        <v>0</v>
      </c>
      <c r="V95" s="106">
        <f t="shared" si="61"/>
        <v>0</v>
      </c>
      <c r="W95" s="106">
        <f>ROUND(U95*'MOTORE 2024'!$E$29,2)</f>
        <v>0</v>
      </c>
      <c r="X95" s="106">
        <f>ROUND(V95*'Motore 2021'!$E$29,2)</f>
        <v>0</v>
      </c>
      <c r="Y95" s="106">
        <f>IF(K95-M95-S95&lt;'MOTORE 2024'!$H$30,(Ripartizione!K95-Ripartizione!M95-Ripartizione!S95),'MOTORE 2024'!$H$30)</f>
        <v>0</v>
      </c>
      <c r="Z95" s="106">
        <f>IF(L95-N95-T95&lt;'Motore 2021'!$H$30,(Ripartizione!L95-Ripartizione!N95-Ripartizione!T95),'Motore 2021'!$H$30)</f>
        <v>0</v>
      </c>
      <c r="AA95" s="106">
        <f t="shared" si="62"/>
        <v>0</v>
      </c>
      <c r="AB95" s="106">
        <f t="shared" si="63"/>
        <v>0</v>
      </c>
      <c r="AC95" s="106">
        <f>ROUND(AA95*'MOTORE 2024'!$E$30,2)</f>
        <v>0</v>
      </c>
      <c r="AD95" s="106">
        <f>ROUND(AB95*'Motore 2021'!$E$30,2)</f>
        <v>0</v>
      </c>
      <c r="AE95" s="106">
        <f>IF((K95-M95-S95-Y95)&lt;'MOTORE 2024'!$H$31, (K95-M95-S95-Y95),'MOTORE 2024'!$H$31)</f>
        <v>0</v>
      </c>
      <c r="AF95" s="106">
        <f>IF((L95-N95-T95-Z95)&lt;'Motore 2021'!$H$31, (L95-N95-T95-Z95),'Motore 2021'!$H$31)</f>
        <v>0</v>
      </c>
      <c r="AG95" s="106">
        <f t="shared" si="64"/>
        <v>0</v>
      </c>
      <c r="AH95" s="106">
        <f t="shared" si="65"/>
        <v>0</v>
      </c>
      <c r="AI95" s="106">
        <f>ROUND(AG95*'MOTORE 2024'!$E$31,2)</f>
        <v>0</v>
      </c>
      <c r="AJ95" s="106">
        <f>ROUND(AH95*'Motore 2021'!$E$31,2)</f>
        <v>0</v>
      </c>
      <c r="AK95" s="106">
        <f t="shared" si="45"/>
        <v>0</v>
      </c>
      <c r="AL95" s="106">
        <f t="shared" si="46"/>
        <v>0</v>
      </c>
      <c r="AM95" s="106">
        <f t="shared" si="66"/>
        <v>0</v>
      </c>
      <c r="AN95" s="106">
        <f t="shared" si="67"/>
        <v>0</v>
      </c>
      <c r="AO95" s="106">
        <f>ROUND(AM95*'MOTORE 2024'!$E$32,2)</f>
        <v>0</v>
      </c>
      <c r="AP95" s="106">
        <f>ROUND(AN95*'Motore 2021'!$E$32,2)</f>
        <v>0</v>
      </c>
      <c r="AQ95" s="117">
        <f>IF(B95&lt;&gt;0,((Q95+R95)*Ripartizione!B95),Q95+R95)</f>
        <v>0</v>
      </c>
      <c r="AR95" s="117">
        <f>IF(B95&lt;&gt;0,((Ripartizione!B95*W95)+(Ripartizione!B95*X95)), W95+X95)</f>
        <v>0</v>
      </c>
      <c r="AS95" s="117">
        <f t="shared" si="47"/>
        <v>0</v>
      </c>
      <c r="AT95" s="117">
        <f>IF(B95&lt;&gt;0,((Ripartizione!B95*AI95)+(Ripartizione!B95*AJ95)), AI95+AJ95)</f>
        <v>0</v>
      </c>
      <c r="AU95" s="117">
        <f>IF(B95&lt;&gt;0,((Ripartizione!B95*AO95)+(Ripartizione!B95*AP95)), AO95+AP95)</f>
        <v>0</v>
      </c>
      <c r="AV95" s="117">
        <f t="shared" si="48"/>
        <v>0</v>
      </c>
      <c r="AW95" s="117">
        <f t="shared" si="49"/>
        <v>0</v>
      </c>
      <c r="AX95" s="117">
        <f>IF($C$17="SI",((C95*'MOTORE 2024'!$B$35) + (D95*'Motore 2021'!$B$35)),0)</f>
        <v>0</v>
      </c>
      <c r="AY95" s="118">
        <f>IF($C$17="SI",((C95*'MOTORE 2024'!$B$35)+(C95*'MOTORE 2024'!$B$35)*10% + (D95*'MOTORE 2024'!$B$35)+(D95*'MOTORE 2024'!$B$35)*10%),0)</f>
        <v>0</v>
      </c>
      <c r="AZ95" s="119">
        <f>IF($C$17="SI",(((C95*'MOTORE 2024'!$B$38))+((D95*'Motore 2021'!$B$38))),0)</f>
        <v>0</v>
      </c>
      <c r="BA95" s="118">
        <f>IF($C$17="SI",(((C95*'MOTORE 2024'!$B$38)+((C95*'MOTORE 2024'!$B$38)*10%))+((D95*'MOTORE 2024'!$B$38)+((D95*'MOTORE 2024'!$B$38)*10%))),0)</f>
        <v>0</v>
      </c>
      <c r="BB95" s="118">
        <f t="shared" si="50"/>
        <v>0</v>
      </c>
      <c r="BC95" s="120">
        <f t="shared" si="51"/>
        <v>0</v>
      </c>
      <c r="BD95" s="120">
        <f>IF($C$17="SI",(C95*3*('MOTORE 2024'!$B$41+'MOTORE 2024'!$B$42+'MOTORE 2024'!$B$43+'MOTORE 2024'!$B$44)),(C95*1*('MOTORE 2024'!$B$41+'MOTORE 2024'!$B$42+'MOTORE 2024'!$B$43+'MOTORE 2024'!$B$44)))</f>
        <v>0</v>
      </c>
      <c r="BE95" s="121">
        <f>IF($C$17="SI",(D95*3*('Motore 2021'!$B$41+'Motore 2021'!$B$42+'Motore 2021'!$D$43+'Motore 2021'!$B$44)),(D95*1*('Motore 2021'!$B$41+'Motore 2021'!$B$42+'Motore 2021'!$D$43+'Motore 2021'!$B$44)))</f>
        <v>0</v>
      </c>
      <c r="BF95" s="120">
        <f>IF($C$17="SI",(C95*3*('MOTORE 2024'!$B$41+'MOTORE 2024'!$B$42+'MOTORE 2024'!$B$43+'MOTORE 2024'!$B$44))+((C95*3*('MOTORE 2024'!$B$41+'MOTORE 2024'!$B$42+'MOTORE 2024'!$B$43+'MOTORE 2024'!$B$44))*10%),(C95*1*('MOTORE 2024'!$B$41+'MOTORE 2024'!$B$42+'MOTORE 2024'!$B$43+'MOTORE 2024'!$B$44))+((C95*1*('MOTORE 2024'!$B$41+'MOTORE 2024'!$B$42+'MOTORE 2024'!$B$43+'MOTORE 2024'!$B$44))*10%))</f>
        <v>0</v>
      </c>
      <c r="BG95" s="120">
        <f>IF($C$17="SI",(D95*3*('Motore 2021'!$B$41+'Motore 2021'!$B$42+'Motore 2021'!$D$43+'Motore 2021'!$B$44))+((D95*3*('Motore 2021'!$B$41+'Motore 2021'!$B$42+'Motore 2021'!$D$43+'Motore 2021'!$B$44))*10%),(D95*1*('Motore 2021'!$B$41+'Motore 2021'!$B$42+'Motore 2021'!$D$43+'Motore 2021'!$B$44))+((D95*1*('Motore 2021'!$B$41+'Motore 2021'!$B$42+'Motore 2021'!$D$43+'Motore 2021'!$B$44))*10%))</f>
        <v>0</v>
      </c>
      <c r="BH95" s="120">
        <f t="shared" si="52"/>
        <v>0</v>
      </c>
      <c r="BI95" s="120">
        <f t="shared" si="53"/>
        <v>0</v>
      </c>
      <c r="BJ95" s="120">
        <f>IF(H95&lt;&gt;0,IF($C$17="SI",((('MOTORE 2024'!$B$47+'MOTORE 2024'!$B$50+'MOTORE 2024'!$B$53)/365)*$F$14)+(((('MOTORE 2024'!$B$47+'MOTORE 2024'!$B$50+'Motore 2021'!$B$53)/365)*$F$14)*10%),(('MOTORE 2024'!$B$53/365)*$F$14)+(('MOTORE 2024'!$B$53/365)*$F$14)*10%),0)</f>
        <v>0</v>
      </c>
      <c r="BK95" s="120">
        <f>IF(H95&lt;&gt;0,IF($C$17="SI",((('Motore 2021'!$B$47+'Motore 2021'!$B$50+'Motore 2021'!$B$53)/365)*$F$13)+(((('Motore 2021'!$B$47+'Motore 2021'!$B$50+'Motore 2021'!$B$53)/365)*$F$13)*10%),(('Motore 2021'!$B$53/365)*$F$13)+(('Motore 2021'!$B$53/365)*$F$13)*10%),0)</f>
        <v>0</v>
      </c>
      <c r="BL95" s="120">
        <f>IF(H95&lt;&gt;0,IF($C$17="SI",((('MOTORE 2024'!$B$47+'MOTORE 2024'!$B$50+'MOTORE 2024'!$B$53)/365)*$F$14),(('MOTORE 2024'!$B$53/365)*$F$14)),0)</f>
        <v>0</v>
      </c>
      <c r="BM95" s="120">
        <f>IF(H95&lt;&gt;0,IF($C$17="SI",((('Motore 2021'!$B$47+'Motore 2021'!$B$50+'Motore 2021'!$B$53)/365)*$F$13),(('Motore 2021'!$B$53/365)*$F$13)),0)</f>
        <v>0</v>
      </c>
      <c r="BN95" s="120">
        <f t="shared" si="54"/>
        <v>0</v>
      </c>
      <c r="BO95" s="122">
        <f t="shared" si="55"/>
        <v>0</v>
      </c>
    </row>
    <row r="96" spans="1:67" x14ac:dyDescent="0.3">
      <c r="A96" s="65" t="s">
        <v>183</v>
      </c>
      <c r="B96" s="51">
        <v>0</v>
      </c>
      <c r="C96" s="51">
        <v>0</v>
      </c>
      <c r="D96" s="51">
        <v>0</v>
      </c>
      <c r="E96" s="51">
        <f t="shared" si="40"/>
        <v>0</v>
      </c>
      <c r="F96" s="55" t="s">
        <v>8</v>
      </c>
      <c r="G96" s="62">
        <f t="shared" si="41"/>
        <v>0</v>
      </c>
      <c r="H96" s="62">
        <f t="shared" si="42"/>
        <v>0</v>
      </c>
      <c r="I96" s="63">
        <f t="shared" si="43"/>
        <v>0</v>
      </c>
      <c r="J96" s="63">
        <f t="shared" si="44"/>
        <v>0</v>
      </c>
      <c r="K96" s="64">
        <f t="shared" si="56"/>
        <v>0</v>
      </c>
      <c r="L96" s="64">
        <f t="shared" si="57"/>
        <v>0</v>
      </c>
      <c r="M96" s="106">
        <f>IF(K96&lt;'MOTORE 2024'!$H$28,Ripartizione!K96,'MOTORE 2024'!$H$28)</f>
        <v>0</v>
      </c>
      <c r="N96" s="106">
        <f>IF(L96&lt;'Motore 2021'!$H$28,Ripartizione!L96,'Motore 2021'!$H$28)</f>
        <v>0</v>
      </c>
      <c r="O96" s="106">
        <f t="shared" si="58"/>
        <v>0</v>
      </c>
      <c r="P96" s="106">
        <f t="shared" si="59"/>
        <v>0</v>
      </c>
      <c r="Q96" s="106">
        <f>ROUND(O96*'MOTORE 2024'!$E$28,2)</f>
        <v>0</v>
      </c>
      <c r="R96" s="106">
        <f>ROUND(P96*'Motore 2021'!$E$28,2)</f>
        <v>0</v>
      </c>
      <c r="S96" s="106">
        <f>IF((K96-M96)&lt;'MOTORE 2024'!$H$29,(K96-M96),'MOTORE 2024'!$H$29)</f>
        <v>0</v>
      </c>
      <c r="T96" s="106">
        <f>IF((L96-N96)&lt;'Motore 2021'!$H$29,(L96-N96),'Motore 2021'!$H$29)</f>
        <v>0</v>
      </c>
      <c r="U96" s="106">
        <f t="shared" si="60"/>
        <v>0</v>
      </c>
      <c r="V96" s="106">
        <f t="shared" si="61"/>
        <v>0</v>
      </c>
      <c r="W96" s="106">
        <f>ROUND(U96*'MOTORE 2024'!$E$29,2)</f>
        <v>0</v>
      </c>
      <c r="X96" s="106">
        <f>ROUND(V96*'Motore 2021'!$E$29,2)</f>
        <v>0</v>
      </c>
      <c r="Y96" s="106">
        <f>IF(K96-M96-S96&lt;'MOTORE 2024'!$H$30,(Ripartizione!K96-Ripartizione!M96-Ripartizione!S96),'MOTORE 2024'!$H$30)</f>
        <v>0</v>
      </c>
      <c r="Z96" s="106">
        <f>IF(L96-N96-T96&lt;'Motore 2021'!$H$30,(Ripartizione!L96-Ripartizione!N96-Ripartizione!T96),'Motore 2021'!$H$30)</f>
        <v>0</v>
      </c>
      <c r="AA96" s="106">
        <f t="shared" si="62"/>
        <v>0</v>
      </c>
      <c r="AB96" s="106">
        <f t="shared" si="63"/>
        <v>0</v>
      </c>
      <c r="AC96" s="106">
        <f>ROUND(AA96*'MOTORE 2024'!$E$30,2)</f>
        <v>0</v>
      </c>
      <c r="AD96" s="106">
        <f>ROUND(AB96*'Motore 2021'!$E$30,2)</f>
        <v>0</v>
      </c>
      <c r="AE96" s="106">
        <f>IF((K96-M96-S96-Y96)&lt;'MOTORE 2024'!$H$31, (K96-M96-S96-Y96),'MOTORE 2024'!$H$31)</f>
        <v>0</v>
      </c>
      <c r="AF96" s="106">
        <f>IF((L96-N96-T96-Z96)&lt;'Motore 2021'!$H$31, (L96-N96-T96-Z96),'Motore 2021'!$H$31)</f>
        <v>0</v>
      </c>
      <c r="AG96" s="106">
        <f t="shared" si="64"/>
        <v>0</v>
      </c>
      <c r="AH96" s="106">
        <f t="shared" si="65"/>
        <v>0</v>
      </c>
      <c r="AI96" s="106">
        <f>ROUND(AG96*'MOTORE 2024'!$E$31,2)</f>
        <v>0</v>
      </c>
      <c r="AJ96" s="106">
        <f>ROUND(AH96*'Motore 2021'!$E$31,2)</f>
        <v>0</v>
      </c>
      <c r="AK96" s="106">
        <f t="shared" si="45"/>
        <v>0</v>
      </c>
      <c r="AL96" s="106">
        <f t="shared" si="46"/>
        <v>0</v>
      </c>
      <c r="AM96" s="106">
        <f t="shared" si="66"/>
        <v>0</v>
      </c>
      <c r="AN96" s="106">
        <f t="shared" si="67"/>
        <v>0</v>
      </c>
      <c r="AO96" s="106">
        <f>ROUND(AM96*'MOTORE 2024'!$E$32,2)</f>
        <v>0</v>
      </c>
      <c r="AP96" s="106">
        <f>ROUND(AN96*'Motore 2021'!$E$32,2)</f>
        <v>0</v>
      </c>
      <c r="AQ96" s="117">
        <f>IF(B96&lt;&gt;0,((Q96+R96)*Ripartizione!B96),Q96+R96)</f>
        <v>0</v>
      </c>
      <c r="AR96" s="117">
        <f>IF(B96&lt;&gt;0,((Ripartizione!B96*W96)+(Ripartizione!B96*X96)), W96+X96)</f>
        <v>0</v>
      </c>
      <c r="AS96" s="117">
        <f t="shared" si="47"/>
        <v>0</v>
      </c>
      <c r="AT96" s="117">
        <f>IF(B96&lt;&gt;0,((Ripartizione!B96*AI96)+(Ripartizione!B96*AJ96)), AI96+AJ96)</f>
        <v>0</v>
      </c>
      <c r="AU96" s="117">
        <f>IF(B96&lt;&gt;0,((Ripartizione!B96*AO96)+(Ripartizione!B96*AP96)), AO96+AP96)</f>
        <v>0</v>
      </c>
      <c r="AV96" s="117">
        <f t="shared" si="48"/>
        <v>0</v>
      </c>
      <c r="AW96" s="117">
        <f t="shared" si="49"/>
        <v>0</v>
      </c>
      <c r="AX96" s="117">
        <f>IF($C$17="SI",((C96*'MOTORE 2024'!$B$35) + (D96*'Motore 2021'!$B$35)),0)</f>
        <v>0</v>
      </c>
      <c r="AY96" s="118">
        <f>IF($C$17="SI",((C96*'MOTORE 2024'!$B$35)+(C96*'MOTORE 2024'!$B$35)*10% + (D96*'MOTORE 2024'!$B$35)+(D96*'MOTORE 2024'!$B$35)*10%),0)</f>
        <v>0</v>
      </c>
      <c r="AZ96" s="119">
        <f>IF($C$17="SI",(((C96*'MOTORE 2024'!$B$38))+((D96*'Motore 2021'!$B$38))),0)</f>
        <v>0</v>
      </c>
      <c r="BA96" s="118">
        <f>IF($C$17="SI",(((C96*'MOTORE 2024'!$B$38)+((C96*'MOTORE 2024'!$B$38)*10%))+((D96*'MOTORE 2024'!$B$38)+((D96*'MOTORE 2024'!$B$38)*10%))),0)</f>
        <v>0</v>
      </c>
      <c r="BB96" s="118">
        <f t="shared" si="50"/>
        <v>0</v>
      </c>
      <c r="BC96" s="120">
        <f t="shared" si="51"/>
        <v>0</v>
      </c>
      <c r="BD96" s="120">
        <f>IF($C$17="SI",(C96*3*('MOTORE 2024'!$B$41+'MOTORE 2024'!$B$42+'MOTORE 2024'!$B$43+'MOTORE 2024'!$B$44)),(C96*1*('MOTORE 2024'!$B$41+'MOTORE 2024'!$B$42+'MOTORE 2024'!$B$43+'MOTORE 2024'!$B$44)))</f>
        <v>0</v>
      </c>
      <c r="BE96" s="121">
        <f>IF($C$17="SI",(D96*3*('Motore 2021'!$B$41+'Motore 2021'!$B$42+'Motore 2021'!$D$43+'Motore 2021'!$B$44)),(D96*1*('Motore 2021'!$B$41+'Motore 2021'!$B$42+'Motore 2021'!$D$43+'Motore 2021'!$B$44)))</f>
        <v>0</v>
      </c>
      <c r="BF96" s="120">
        <f>IF($C$17="SI",(C96*3*('MOTORE 2024'!$B$41+'MOTORE 2024'!$B$42+'MOTORE 2024'!$B$43+'MOTORE 2024'!$B$44))+((C96*3*('MOTORE 2024'!$B$41+'MOTORE 2024'!$B$42+'MOTORE 2024'!$B$43+'MOTORE 2024'!$B$44))*10%),(C96*1*('MOTORE 2024'!$B$41+'MOTORE 2024'!$B$42+'MOTORE 2024'!$B$43+'MOTORE 2024'!$B$44))+((C96*1*('MOTORE 2024'!$B$41+'MOTORE 2024'!$B$42+'MOTORE 2024'!$B$43+'MOTORE 2024'!$B$44))*10%))</f>
        <v>0</v>
      </c>
      <c r="BG96" s="120">
        <f>IF($C$17="SI",(D96*3*('Motore 2021'!$B$41+'Motore 2021'!$B$42+'Motore 2021'!$D$43+'Motore 2021'!$B$44))+((D96*3*('Motore 2021'!$B$41+'Motore 2021'!$B$42+'Motore 2021'!$D$43+'Motore 2021'!$B$44))*10%),(D96*1*('Motore 2021'!$B$41+'Motore 2021'!$B$42+'Motore 2021'!$D$43+'Motore 2021'!$B$44))+((D96*1*('Motore 2021'!$B$41+'Motore 2021'!$B$42+'Motore 2021'!$D$43+'Motore 2021'!$B$44))*10%))</f>
        <v>0</v>
      </c>
      <c r="BH96" s="120">
        <f t="shared" si="52"/>
        <v>0</v>
      </c>
      <c r="BI96" s="120">
        <f t="shared" si="53"/>
        <v>0</v>
      </c>
      <c r="BJ96" s="120">
        <f>IF(H96&lt;&gt;0,IF($C$17="SI",((('MOTORE 2024'!$B$47+'MOTORE 2024'!$B$50+'MOTORE 2024'!$B$53)/365)*$F$14)+(((('MOTORE 2024'!$B$47+'MOTORE 2024'!$B$50+'Motore 2021'!$B$53)/365)*$F$14)*10%),(('MOTORE 2024'!$B$53/365)*$F$14)+(('MOTORE 2024'!$B$53/365)*$F$14)*10%),0)</f>
        <v>0</v>
      </c>
      <c r="BK96" s="120">
        <f>IF(H96&lt;&gt;0,IF($C$17="SI",((('Motore 2021'!$B$47+'Motore 2021'!$B$50+'Motore 2021'!$B$53)/365)*$F$13)+(((('Motore 2021'!$B$47+'Motore 2021'!$B$50+'Motore 2021'!$B$53)/365)*$F$13)*10%),(('Motore 2021'!$B$53/365)*$F$13)+(('Motore 2021'!$B$53/365)*$F$13)*10%),0)</f>
        <v>0</v>
      </c>
      <c r="BL96" s="120">
        <f>IF(H96&lt;&gt;0,IF($C$17="SI",((('MOTORE 2024'!$B$47+'MOTORE 2024'!$B$50+'MOTORE 2024'!$B$53)/365)*$F$14),(('MOTORE 2024'!$B$53/365)*$F$14)),0)</f>
        <v>0</v>
      </c>
      <c r="BM96" s="120">
        <f>IF(H96&lt;&gt;0,IF($C$17="SI",((('Motore 2021'!$B$47+'Motore 2021'!$B$50+'Motore 2021'!$B$53)/365)*$F$13),(('Motore 2021'!$B$53/365)*$F$13)),0)</f>
        <v>0</v>
      </c>
      <c r="BN96" s="120">
        <f t="shared" si="54"/>
        <v>0</v>
      </c>
      <c r="BO96" s="122">
        <f t="shared" si="55"/>
        <v>0</v>
      </c>
    </row>
    <row r="97" spans="1:67" x14ac:dyDescent="0.3">
      <c r="A97" s="65" t="s">
        <v>184</v>
      </c>
      <c r="B97" s="51">
        <v>0</v>
      </c>
      <c r="C97" s="51">
        <v>0</v>
      </c>
      <c r="D97" s="51">
        <v>0</v>
      </c>
      <c r="E97" s="51">
        <f t="shared" si="40"/>
        <v>0</v>
      </c>
      <c r="F97" s="55" t="s">
        <v>8</v>
      </c>
      <c r="G97" s="62">
        <f t="shared" si="41"/>
        <v>0</v>
      </c>
      <c r="H97" s="62">
        <f t="shared" si="42"/>
        <v>0</v>
      </c>
      <c r="I97" s="63">
        <f t="shared" si="43"/>
        <v>0</v>
      </c>
      <c r="J97" s="63">
        <f t="shared" si="44"/>
        <v>0</v>
      </c>
      <c r="K97" s="64">
        <f t="shared" si="56"/>
        <v>0</v>
      </c>
      <c r="L97" s="64">
        <f t="shared" si="57"/>
        <v>0</v>
      </c>
      <c r="M97" s="106">
        <f>IF(K97&lt;'MOTORE 2024'!$H$28,Ripartizione!K97,'MOTORE 2024'!$H$28)</f>
        <v>0</v>
      </c>
      <c r="N97" s="106">
        <f>IF(L97&lt;'Motore 2021'!$H$28,Ripartizione!L97,'Motore 2021'!$H$28)</f>
        <v>0</v>
      </c>
      <c r="O97" s="106">
        <f t="shared" si="58"/>
        <v>0</v>
      </c>
      <c r="P97" s="106">
        <f t="shared" si="59"/>
        <v>0</v>
      </c>
      <c r="Q97" s="106">
        <f>ROUND(O97*'MOTORE 2024'!$E$28,2)</f>
        <v>0</v>
      </c>
      <c r="R97" s="106">
        <f>ROUND(P97*'Motore 2021'!$E$28,2)</f>
        <v>0</v>
      </c>
      <c r="S97" s="106">
        <f>IF((K97-M97)&lt;'MOTORE 2024'!$H$29,(K97-M97),'MOTORE 2024'!$H$29)</f>
        <v>0</v>
      </c>
      <c r="T97" s="106">
        <f>IF((L97-N97)&lt;'Motore 2021'!$H$29,(L97-N97),'Motore 2021'!$H$29)</f>
        <v>0</v>
      </c>
      <c r="U97" s="106">
        <f t="shared" si="60"/>
        <v>0</v>
      </c>
      <c r="V97" s="106">
        <f t="shared" si="61"/>
        <v>0</v>
      </c>
      <c r="W97" s="106">
        <f>ROUND(U97*'MOTORE 2024'!$E$29,2)</f>
        <v>0</v>
      </c>
      <c r="X97" s="106">
        <f>ROUND(V97*'Motore 2021'!$E$29,2)</f>
        <v>0</v>
      </c>
      <c r="Y97" s="106">
        <f>IF(K97-M97-S97&lt;'MOTORE 2024'!$H$30,(Ripartizione!K97-Ripartizione!M97-Ripartizione!S97),'MOTORE 2024'!$H$30)</f>
        <v>0</v>
      </c>
      <c r="Z97" s="106">
        <f>IF(L97-N97-T97&lt;'Motore 2021'!$H$30,(Ripartizione!L97-Ripartizione!N97-Ripartizione!T97),'Motore 2021'!$H$30)</f>
        <v>0</v>
      </c>
      <c r="AA97" s="106">
        <f t="shared" si="62"/>
        <v>0</v>
      </c>
      <c r="AB97" s="106">
        <f t="shared" si="63"/>
        <v>0</v>
      </c>
      <c r="AC97" s="106">
        <f>ROUND(AA97*'MOTORE 2024'!$E$30,2)</f>
        <v>0</v>
      </c>
      <c r="AD97" s="106">
        <f>ROUND(AB97*'Motore 2021'!$E$30,2)</f>
        <v>0</v>
      </c>
      <c r="AE97" s="106">
        <f>IF((K97-M97-S97-Y97)&lt;'MOTORE 2024'!$H$31, (K97-M97-S97-Y97),'MOTORE 2024'!$H$31)</f>
        <v>0</v>
      </c>
      <c r="AF97" s="106">
        <f>IF((L97-N97-T97-Z97)&lt;'Motore 2021'!$H$31, (L97-N97-T97-Z97),'Motore 2021'!$H$31)</f>
        <v>0</v>
      </c>
      <c r="AG97" s="106">
        <f t="shared" si="64"/>
        <v>0</v>
      </c>
      <c r="AH97" s="106">
        <f t="shared" si="65"/>
        <v>0</v>
      </c>
      <c r="AI97" s="106">
        <f>ROUND(AG97*'MOTORE 2024'!$E$31,2)</f>
        <v>0</v>
      </c>
      <c r="AJ97" s="106">
        <f>ROUND(AH97*'Motore 2021'!$E$31,2)</f>
        <v>0</v>
      </c>
      <c r="AK97" s="106">
        <f t="shared" si="45"/>
        <v>0</v>
      </c>
      <c r="AL97" s="106">
        <f t="shared" si="46"/>
        <v>0</v>
      </c>
      <c r="AM97" s="106">
        <f t="shared" si="66"/>
        <v>0</v>
      </c>
      <c r="AN97" s="106">
        <f t="shared" si="67"/>
        <v>0</v>
      </c>
      <c r="AO97" s="106">
        <f>ROUND(AM97*'MOTORE 2024'!$E$32,2)</f>
        <v>0</v>
      </c>
      <c r="AP97" s="106">
        <f>ROUND(AN97*'Motore 2021'!$E$32,2)</f>
        <v>0</v>
      </c>
      <c r="AQ97" s="117">
        <f>IF(B97&lt;&gt;0,((Q97+R97)*Ripartizione!B97),Q97+R97)</f>
        <v>0</v>
      </c>
      <c r="AR97" s="117">
        <f>IF(B97&lt;&gt;0,((Ripartizione!B97*W97)+(Ripartizione!B97*X97)), W97+X97)</f>
        <v>0</v>
      </c>
      <c r="AS97" s="117">
        <f t="shared" si="47"/>
        <v>0</v>
      </c>
      <c r="AT97" s="117">
        <f>IF(B97&lt;&gt;0,((Ripartizione!B97*AI97)+(Ripartizione!B97*AJ97)), AI97+AJ97)</f>
        <v>0</v>
      </c>
      <c r="AU97" s="117">
        <f>IF(B97&lt;&gt;0,((Ripartizione!B97*AO97)+(Ripartizione!B97*AP97)), AO97+AP97)</f>
        <v>0</v>
      </c>
      <c r="AV97" s="117">
        <f t="shared" si="48"/>
        <v>0</v>
      </c>
      <c r="AW97" s="117">
        <f t="shared" si="49"/>
        <v>0</v>
      </c>
      <c r="AX97" s="117">
        <f>IF($C$17="SI",((C97*'MOTORE 2024'!$B$35) + (D97*'Motore 2021'!$B$35)),0)</f>
        <v>0</v>
      </c>
      <c r="AY97" s="118">
        <f>IF($C$17="SI",((C97*'MOTORE 2024'!$B$35)+(C97*'MOTORE 2024'!$B$35)*10% + (D97*'MOTORE 2024'!$B$35)+(D97*'MOTORE 2024'!$B$35)*10%),0)</f>
        <v>0</v>
      </c>
      <c r="AZ97" s="119">
        <f>IF($C$17="SI",(((C97*'MOTORE 2024'!$B$38))+((D97*'Motore 2021'!$B$38))),0)</f>
        <v>0</v>
      </c>
      <c r="BA97" s="118">
        <f>IF($C$17="SI",(((C97*'MOTORE 2024'!$B$38)+((C97*'MOTORE 2024'!$B$38)*10%))+((D97*'MOTORE 2024'!$B$38)+((D97*'MOTORE 2024'!$B$38)*10%))),0)</f>
        <v>0</v>
      </c>
      <c r="BB97" s="118">
        <f t="shared" si="50"/>
        <v>0</v>
      </c>
      <c r="BC97" s="120">
        <f t="shared" si="51"/>
        <v>0</v>
      </c>
      <c r="BD97" s="120">
        <f>IF($C$17="SI",(C97*3*('MOTORE 2024'!$B$41+'MOTORE 2024'!$B$42+'MOTORE 2024'!$B$43+'MOTORE 2024'!$B$44)),(C97*1*('MOTORE 2024'!$B$41+'MOTORE 2024'!$B$42+'MOTORE 2024'!$B$43+'MOTORE 2024'!$B$44)))</f>
        <v>0</v>
      </c>
      <c r="BE97" s="121">
        <f>IF($C$17="SI",(D97*3*('Motore 2021'!$B$41+'Motore 2021'!$B$42+'Motore 2021'!$D$43+'Motore 2021'!$B$44)),(D97*1*('Motore 2021'!$B$41+'Motore 2021'!$B$42+'Motore 2021'!$D$43+'Motore 2021'!$B$44)))</f>
        <v>0</v>
      </c>
      <c r="BF97" s="120">
        <f>IF($C$17="SI",(C97*3*('MOTORE 2024'!$B$41+'MOTORE 2024'!$B$42+'MOTORE 2024'!$B$43+'MOTORE 2024'!$B$44))+((C97*3*('MOTORE 2024'!$B$41+'MOTORE 2024'!$B$42+'MOTORE 2024'!$B$43+'MOTORE 2024'!$B$44))*10%),(C97*1*('MOTORE 2024'!$B$41+'MOTORE 2024'!$B$42+'MOTORE 2024'!$B$43+'MOTORE 2024'!$B$44))+((C97*1*('MOTORE 2024'!$B$41+'MOTORE 2024'!$B$42+'MOTORE 2024'!$B$43+'MOTORE 2024'!$B$44))*10%))</f>
        <v>0</v>
      </c>
      <c r="BG97" s="120">
        <f>IF($C$17="SI",(D97*3*('Motore 2021'!$B$41+'Motore 2021'!$B$42+'Motore 2021'!$D$43+'Motore 2021'!$B$44))+((D97*3*('Motore 2021'!$B$41+'Motore 2021'!$B$42+'Motore 2021'!$D$43+'Motore 2021'!$B$44))*10%),(D97*1*('Motore 2021'!$B$41+'Motore 2021'!$B$42+'Motore 2021'!$D$43+'Motore 2021'!$B$44))+((D97*1*('Motore 2021'!$B$41+'Motore 2021'!$B$42+'Motore 2021'!$D$43+'Motore 2021'!$B$44))*10%))</f>
        <v>0</v>
      </c>
      <c r="BH97" s="120">
        <f t="shared" si="52"/>
        <v>0</v>
      </c>
      <c r="BI97" s="120">
        <f t="shared" si="53"/>
        <v>0</v>
      </c>
      <c r="BJ97" s="120">
        <f>IF(H97&lt;&gt;0,IF($C$17="SI",((('MOTORE 2024'!$B$47+'MOTORE 2024'!$B$50+'MOTORE 2024'!$B$53)/365)*$F$14)+(((('MOTORE 2024'!$B$47+'MOTORE 2024'!$B$50+'Motore 2021'!$B$53)/365)*$F$14)*10%),(('MOTORE 2024'!$B$53/365)*$F$14)+(('MOTORE 2024'!$B$53/365)*$F$14)*10%),0)</f>
        <v>0</v>
      </c>
      <c r="BK97" s="120">
        <f>IF(H97&lt;&gt;0,IF($C$17="SI",((('Motore 2021'!$B$47+'Motore 2021'!$B$50+'Motore 2021'!$B$53)/365)*$F$13)+(((('Motore 2021'!$B$47+'Motore 2021'!$B$50+'Motore 2021'!$B$53)/365)*$F$13)*10%),(('Motore 2021'!$B$53/365)*$F$13)+(('Motore 2021'!$B$53/365)*$F$13)*10%),0)</f>
        <v>0</v>
      </c>
      <c r="BL97" s="120">
        <f>IF(H97&lt;&gt;0,IF($C$17="SI",((('MOTORE 2024'!$B$47+'MOTORE 2024'!$B$50+'MOTORE 2024'!$B$53)/365)*$F$14),(('MOTORE 2024'!$B$53/365)*$F$14)),0)</f>
        <v>0</v>
      </c>
      <c r="BM97" s="120">
        <f>IF(H97&lt;&gt;0,IF($C$17="SI",((('Motore 2021'!$B$47+'Motore 2021'!$B$50+'Motore 2021'!$B$53)/365)*$F$13),(('Motore 2021'!$B$53/365)*$F$13)),0)</f>
        <v>0</v>
      </c>
      <c r="BN97" s="120">
        <f t="shared" si="54"/>
        <v>0</v>
      </c>
      <c r="BO97" s="122">
        <f t="shared" si="55"/>
        <v>0</v>
      </c>
    </row>
    <row r="98" spans="1:67" x14ac:dyDescent="0.3">
      <c r="A98" s="65" t="s">
        <v>185</v>
      </c>
      <c r="B98" s="51">
        <v>0</v>
      </c>
      <c r="C98" s="51">
        <v>0</v>
      </c>
      <c r="D98" s="51">
        <v>0</v>
      </c>
      <c r="E98" s="51">
        <f t="shared" si="40"/>
        <v>0</v>
      </c>
      <c r="F98" s="55" t="s">
        <v>8</v>
      </c>
      <c r="G98" s="62">
        <f t="shared" si="41"/>
        <v>0</v>
      </c>
      <c r="H98" s="62">
        <f t="shared" si="42"/>
        <v>0</v>
      </c>
      <c r="I98" s="63">
        <f t="shared" si="43"/>
        <v>0</v>
      </c>
      <c r="J98" s="63">
        <f t="shared" si="44"/>
        <v>0</v>
      </c>
      <c r="K98" s="64">
        <f t="shared" si="56"/>
        <v>0</v>
      </c>
      <c r="L98" s="64">
        <f t="shared" si="57"/>
        <v>0</v>
      </c>
      <c r="M98" s="106">
        <f>IF(K98&lt;'MOTORE 2024'!$H$28,Ripartizione!K98,'MOTORE 2024'!$H$28)</f>
        <v>0</v>
      </c>
      <c r="N98" s="106">
        <f>IF(L98&lt;'Motore 2021'!$H$28,Ripartizione!L98,'Motore 2021'!$H$28)</f>
        <v>0</v>
      </c>
      <c r="O98" s="106">
        <f t="shared" si="58"/>
        <v>0</v>
      </c>
      <c r="P98" s="106">
        <f t="shared" si="59"/>
        <v>0</v>
      </c>
      <c r="Q98" s="106">
        <f>ROUND(O98*'MOTORE 2024'!$E$28,2)</f>
        <v>0</v>
      </c>
      <c r="R98" s="106">
        <f>ROUND(P98*'Motore 2021'!$E$28,2)</f>
        <v>0</v>
      </c>
      <c r="S98" s="106">
        <f>IF((K98-M98)&lt;'MOTORE 2024'!$H$29,(K98-M98),'MOTORE 2024'!$H$29)</f>
        <v>0</v>
      </c>
      <c r="T98" s="106">
        <f>IF((L98-N98)&lt;'Motore 2021'!$H$29,(L98-N98),'Motore 2021'!$H$29)</f>
        <v>0</v>
      </c>
      <c r="U98" s="106">
        <f t="shared" si="60"/>
        <v>0</v>
      </c>
      <c r="V98" s="106">
        <f t="shared" si="61"/>
        <v>0</v>
      </c>
      <c r="W98" s="106">
        <f>ROUND(U98*'MOTORE 2024'!$E$29,2)</f>
        <v>0</v>
      </c>
      <c r="X98" s="106">
        <f>ROUND(V98*'Motore 2021'!$E$29,2)</f>
        <v>0</v>
      </c>
      <c r="Y98" s="106">
        <f>IF(K98-M98-S98&lt;'MOTORE 2024'!$H$30,(Ripartizione!K98-Ripartizione!M98-Ripartizione!S98),'MOTORE 2024'!$H$30)</f>
        <v>0</v>
      </c>
      <c r="Z98" s="106">
        <f>IF(L98-N98-T98&lt;'Motore 2021'!$H$30,(Ripartizione!L98-Ripartizione!N98-Ripartizione!T98),'Motore 2021'!$H$30)</f>
        <v>0</v>
      </c>
      <c r="AA98" s="106">
        <f t="shared" si="62"/>
        <v>0</v>
      </c>
      <c r="AB98" s="106">
        <f t="shared" si="63"/>
        <v>0</v>
      </c>
      <c r="AC98" s="106">
        <f>ROUND(AA98*'MOTORE 2024'!$E$30,2)</f>
        <v>0</v>
      </c>
      <c r="AD98" s="106">
        <f>ROUND(AB98*'Motore 2021'!$E$30,2)</f>
        <v>0</v>
      </c>
      <c r="AE98" s="106">
        <f>IF((K98-M98-S98-Y98)&lt;'MOTORE 2024'!$H$31, (K98-M98-S98-Y98),'MOTORE 2024'!$H$31)</f>
        <v>0</v>
      </c>
      <c r="AF98" s="106">
        <f>IF((L98-N98-T98-Z98)&lt;'Motore 2021'!$H$31, (L98-N98-T98-Z98),'Motore 2021'!$H$31)</f>
        <v>0</v>
      </c>
      <c r="AG98" s="106">
        <f t="shared" si="64"/>
        <v>0</v>
      </c>
      <c r="AH98" s="106">
        <f t="shared" si="65"/>
        <v>0</v>
      </c>
      <c r="AI98" s="106">
        <f>ROUND(AG98*'MOTORE 2024'!$E$31,2)</f>
        <v>0</v>
      </c>
      <c r="AJ98" s="106">
        <f>ROUND(AH98*'Motore 2021'!$E$31,2)</f>
        <v>0</v>
      </c>
      <c r="AK98" s="106">
        <f t="shared" si="45"/>
        <v>0</v>
      </c>
      <c r="AL98" s="106">
        <f t="shared" si="46"/>
        <v>0</v>
      </c>
      <c r="AM98" s="106">
        <f t="shared" si="66"/>
        <v>0</v>
      </c>
      <c r="AN98" s="106">
        <f t="shared" si="67"/>
        <v>0</v>
      </c>
      <c r="AO98" s="106">
        <f>ROUND(AM98*'MOTORE 2024'!$E$32,2)</f>
        <v>0</v>
      </c>
      <c r="AP98" s="106">
        <f>ROUND(AN98*'Motore 2021'!$E$32,2)</f>
        <v>0</v>
      </c>
      <c r="AQ98" s="117">
        <f>IF(B98&lt;&gt;0,((Q98+R98)*Ripartizione!B98),Q98+R98)</f>
        <v>0</v>
      </c>
      <c r="AR98" s="117">
        <f>IF(B98&lt;&gt;0,((Ripartizione!B98*W98)+(Ripartizione!B98*X98)), W98+X98)</f>
        <v>0</v>
      </c>
      <c r="AS98" s="117">
        <f t="shared" si="47"/>
        <v>0</v>
      </c>
      <c r="AT98" s="117">
        <f>IF(B98&lt;&gt;0,((Ripartizione!B98*AI98)+(Ripartizione!B98*AJ98)), AI98+AJ98)</f>
        <v>0</v>
      </c>
      <c r="AU98" s="117">
        <f>IF(B98&lt;&gt;0,((Ripartizione!B98*AO98)+(Ripartizione!B98*AP98)), AO98+AP98)</f>
        <v>0</v>
      </c>
      <c r="AV98" s="117">
        <f t="shared" si="48"/>
        <v>0</v>
      </c>
      <c r="AW98" s="117">
        <f t="shared" si="49"/>
        <v>0</v>
      </c>
      <c r="AX98" s="117">
        <f>IF($C$17="SI",((C98*'MOTORE 2024'!$B$35) + (D98*'Motore 2021'!$B$35)),0)</f>
        <v>0</v>
      </c>
      <c r="AY98" s="118">
        <f>IF($C$17="SI",((C98*'MOTORE 2024'!$B$35)+(C98*'MOTORE 2024'!$B$35)*10% + (D98*'MOTORE 2024'!$B$35)+(D98*'MOTORE 2024'!$B$35)*10%),0)</f>
        <v>0</v>
      </c>
      <c r="AZ98" s="119">
        <f>IF($C$17="SI",(((C98*'MOTORE 2024'!$B$38))+((D98*'Motore 2021'!$B$38))),0)</f>
        <v>0</v>
      </c>
      <c r="BA98" s="118">
        <f>IF($C$17="SI",(((C98*'MOTORE 2024'!$B$38)+((C98*'MOTORE 2024'!$B$38)*10%))+((D98*'MOTORE 2024'!$B$38)+((D98*'MOTORE 2024'!$B$38)*10%))),0)</f>
        <v>0</v>
      </c>
      <c r="BB98" s="118">
        <f t="shared" si="50"/>
        <v>0</v>
      </c>
      <c r="BC98" s="120">
        <f t="shared" si="51"/>
        <v>0</v>
      </c>
      <c r="BD98" s="120">
        <f>IF($C$17="SI",(C98*3*('MOTORE 2024'!$B$41+'MOTORE 2024'!$B$42+'MOTORE 2024'!$B$43+'MOTORE 2024'!$B$44)),(C98*1*('MOTORE 2024'!$B$41+'MOTORE 2024'!$B$42+'MOTORE 2024'!$B$43+'MOTORE 2024'!$B$44)))</f>
        <v>0</v>
      </c>
      <c r="BE98" s="121">
        <f>IF($C$17="SI",(D98*3*('Motore 2021'!$B$41+'Motore 2021'!$B$42+'Motore 2021'!$D$43+'Motore 2021'!$B$44)),(D98*1*('Motore 2021'!$B$41+'Motore 2021'!$B$42+'Motore 2021'!$D$43+'Motore 2021'!$B$44)))</f>
        <v>0</v>
      </c>
      <c r="BF98" s="120">
        <f>IF($C$17="SI",(C98*3*('MOTORE 2024'!$B$41+'MOTORE 2024'!$B$42+'MOTORE 2024'!$B$43+'MOTORE 2024'!$B$44))+((C98*3*('MOTORE 2024'!$B$41+'MOTORE 2024'!$B$42+'MOTORE 2024'!$B$43+'MOTORE 2024'!$B$44))*10%),(C98*1*('MOTORE 2024'!$B$41+'MOTORE 2024'!$B$42+'MOTORE 2024'!$B$43+'MOTORE 2024'!$B$44))+((C98*1*('MOTORE 2024'!$B$41+'MOTORE 2024'!$B$42+'MOTORE 2024'!$B$43+'MOTORE 2024'!$B$44))*10%))</f>
        <v>0</v>
      </c>
      <c r="BG98" s="120">
        <f>IF($C$17="SI",(D98*3*('Motore 2021'!$B$41+'Motore 2021'!$B$42+'Motore 2021'!$D$43+'Motore 2021'!$B$44))+((D98*3*('Motore 2021'!$B$41+'Motore 2021'!$B$42+'Motore 2021'!$D$43+'Motore 2021'!$B$44))*10%),(D98*1*('Motore 2021'!$B$41+'Motore 2021'!$B$42+'Motore 2021'!$D$43+'Motore 2021'!$B$44))+((D98*1*('Motore 2021'!$B$41+'Motore 2021'!$B$42+'Motore 2021'!$D$43+'Motore 2021'!$B$44))*10%))</f>
        <v>0</v>
      </c>
      <c r="BH98" s="120">
        <f t="shared" si="52"/>
        <v>0</v>
      </c>
      <c r="BI98" s="120">
        <f t="shared" si="53"/>
        <v>0</v>
      </c>
      <c r="BJ98" s="120">
        <f>IF(H98&lt;&gt;0,IF($C$17="SI",((('MOTORE 2024'!$B$47+'MOTORE 2024'!$B$50+'MOTORE 2024'!$B$53)/365)*$F$14)+(((('MOTORE 2024'!$B$47+'MOTORE 2024'!$B$50+'Motore 2021'!$B$53)/365)*$F$14)*10%),(('MOTORE 2024'!$B$53/365)*$F$14)+(('MOTORE 2024'!$B$53/365)*$F$14)*10%),0)</f>
        <v>0</v>
      </c>
      <c r="BK98" s="120">
        <f>IF(H98&lt;&gt;0,IF($C$17="SI",((('Motore 2021'!$B$47+'Motore 2021'!$B$50+'Motore 2021'!$B$53)/365)*$F$13)+(((('Motore 2021'!$B$47+'Motore 2021'!$B$50+'Motore 2021'!$B$53)/365)*$F$13)*10%),(('Motore 2021'!$B$53/365)*$F$13)+(('Motore 2021'!$B$53/365)*$F$13)*10%),0)</f>
        <v>0</v>
      </c>
      <c r="BL98" s="120">
        <f>IF(H98&lt;&gt;0,IF($C$17="SI",((('MOTORE 2024'!$B$47+'MOTORE 2024'!$B$50+'MOTORE 2024'!$B$53)/365)*$F$14),(('MOTORE 2024'!$B$53/365)*$F$14)),0)</f>
        <v>0</v>
      </c>
      <c r="BM98" s="120">
        <f>IF(H98&lt;&gt;0,IF($C$17="SI",((('Motore 2021'!$B$47+'Motore 2021'!$B$50+'Motore 2021'!$B$53)/365)*$F$13),(('Motore 2021'!$B$53/365)*$F$13)),0)</f>
        <v>0</v>
      </c>
      <c r="BN98" s="120">
        <f t="shared" si="54"/>
        <v>0</v>
      </c>
      <c r="BO98" s="122">
        <f t="shared" si="55"/>
        <v>0</v>
      </c>
    </row>
    <row r="99" spans="1:67" x14ac:dyDescent="0.3">
      <c r="A99" s="65" t="s">
        <v>186</v>
      </c>
      <c r="B99" s="51">
        <v>0</v>
      </c>
      <c r="C99" s="51">
        <v>0</v>
      </c>
      <c r="D99" s="51">
        <v>0</v>
      </c>
      <c r="E99" s="51">
        <f t="shared" si="40"/>
        <v>0</v>
      </c>
      <c r="F99" s="55" t="s">
        <v>8</v>
      </c>
      <c r="G99" s="62">
        <f t="shared" si="41"/>
        <v>0</v>
      </c>
      <c r="H99" s="62">
        <f t="shared" si="42"/>
        <v>0</v>
      </c>
      <c r="I99" s="63">
        <f t="shared" si="43"/>
        <v>0</v>
      </c>
      <c r="J99" s="63">
        <f t="shared" si="44"/>
        <v>0</v>
      </c>
      <c r="K99" s="64">
        <f t="shared" si="56"/>
        <v>0</v>
      </c>
      <c r="L99" s="64">
        <f t="shared" si="57"/>
        <v>0</v>
      </c>
      <c r="M99" s="106">
        <f>IF(K99&lt;'MOTORE 2024'!$H$28,Ripartizione!K99,'MOTORE 2024'!$H$28)</f>
        <v>0</v>
      </c>
      <c r="N99" s="106">
        <f>IF(L99&lt;'Motore 2021'!$H$28,Ripartizione!L99,'Motore 2021'!$H$28)</f>
        <v>0</v>
      </c>
      <c r="O99" s="106">
        <f t="shared" si="58"/>
        <v>0</v>
      </c>
      <c r="P99" s="106">
        <f t="shared" si="59"/>
        <v>0</v>
      </c>
      <c r="Q99" s="106">
        <f>ROUND(O99*'MOTORE 2024'!$E$28,2)</f>
        <v>0</v>
      </c>
      <c r="R99" s="106">
        <f>ROUND(P99*'Motore 2021'!$E$28,2)</f>
        <v>0</v>
      </c>
      <c r="S99" s="106">
        <f>IF((K99-M99)&lt;'MOTORE 2024'!$H$29,(K99-M99),'MOTORE 2024'!$H$29)</f>
        <v>0</v>
      </c>
      <c r="T99" s="106">
        <f>IF((L99-N99)&lt;'Motore 2021'!$H$29,(L99-N99),'Motore 2021'!$H$29)</f>
        <v>0</v>
      </c>
      <c r="U99" s="106">
        <f t="shared" si="60"/>
        <v>0</v>
      </c>
      <c r="V99" s="106">
        <f t="shared" si="61"/>
        <v>0</v>
      </c>
      <c r="W99" s="106">
        <f>ROUND(U99*'MOTORE 2024'!$E$29,2)</f>
        <v>0</v>
      </c>
      <c r="X99" s="106">
        <f>ROUND(V99*'Motore 2021'!$E$29,2)</f>
        <v>0</v>
      </c>
      <c r="Y99" s="106">
        <f>IF(K99-M99-S99&lt;'MOTORE 2024'!$H$30,(Ripartizione!K99-Ripartizione!M99-Ripartizione!S99),'MOTORE 2024'!$H$30)</f>
        <v>0</v>
      </c>
      <c r="Z99" s="106">
        <f>IF(L99-N99-T99&lt;'Motore 2021'!$H$30,(Ripartizione!L99-Ripartizione!N99-Ripartizione!T99),'Motore 2021'!$H$30)</f>
        <v>0</v>
      </c>
      <c r="AA99" s="106">
        <f t="shared" si="62"/>
        <v>0</v>
      </c>
      <c r="AB99" s="106">
        <f t="shared" si="63"/>
        <v>0</v>
      </c>
      <c r="AC99" s="106">
        <f>ROUND(AA99*'MOTORE 2024'!$E$30,2)</f>
        <v>0</v>
      </c>
      <c r="AD99" s="106">
        <f>ROUND(AB99*'Motore 2021'!$E$30,2)</f>
        <v>0</v>
      </c>
      <c r="AE99" s="106">
        <f>IF((K99-M99-S99-Y99)&lt;'MOTORE 2024'!$H$31, (K99-M99-S99-Y99),'MOTORE 2024'!$H$31)</f>
        <v>0</v>
      </c>
      <c r="AF99" s="106">
        <f>IF((L99-N99-T99-Z99)&lt;'Motore 2021'!$H$31, (L99-N99-T99-Z99),'Motore 2021'!$H$31)</f>
        <v>0</v>
      </c>
      <c r="AG99" s="106">
        <f t="shared" si="64"/>
        <v>0</v>
      </c>
      <c r="AH99" s="106">
        <f t="shared" si="65"/>
        <v>0</v>
      </c>
      <c r="AI99" s="106">
        <f>ROUND(AG99*'MOTORE 2024'!$E$31,2)</f>
        <v>0</v>
      </c>
      <c r="AJ99" s="106">
        <f>ROUND(AH99*'Motore 2021'!$E$31,2)</f>
        <v>0</v>
      </c>
      <c r="AK99" s="106">
        <f t="shared" si="45"/>
        <v>0</v>
      </c>
      <c r="AL99" s="106">
        <f t="shared" si="46"/>
        <v>0</v>
      </c>
      <c r="AM99" s="106">
        <f t="shared" si="66"/>
        <v>0</v>
      </c>
      <c r="AN99" s="106">
        <f t="shared" si="67"/>
        <v>0</v>
      </c>
      <c r="AO99" s="106">
        <f>ROUND(AM99*'MOTORE 2024'!$E$32,2)</f>
        <v>0</v>
      </c>
      <c r="AP99" s="106">
        <f>ROUND(AN99*'Motore 2021'!$E$32,2)</f>
        <v>0</v>
      </c>
      <c r="AQ99" s="117">
        <f>IF(B99&lt;&gt;0,((Q99+R99)*Ripartizione!B99),Q99+R99)</f>
        <v>0</v>
      </c>
      <c r="AR99" s="117">
        <f>IF(B99&lt;&gt;0,((Ripartizione!B99*W99)+(Ripartizione!B99*X99)), W99+X99)</f>
        <v>0</v>
      </c>
      <c r="AS99" s="117">
        <f t="shared" si="47"/>
        <v>0</v>
      </c>
      <c r="AT99" s="117">
        <f>IF(B99&lt;&gt;0,((Ripartizione!B99*AI99)+(Ripartizione!B99*AJ99)), AI99+AJ99)</f>
        <v>0</v>
      </c>
      <c r="AU99" s="117">
        <f>IF(B99&lt;&gt;0,((Ripartizione!B99*AO99)+(Ripartizione!B99*AP99)), AO99+AP99)</f>
        <v>0</v>
      </c>
      <c r="AV99" s="117">
        <f t="shared" si="48"/>
        <v>0</v>
      </c>
      <c r="AW99" s="117">
        <f t="shared" si="49"/>
        <v>0</v>
      </c>
      <c r="AX99" s="117">
        <f>IF($C$17="SI",((C99*'MOTORE 2024'!$B$35) + (D99*'Motore 2021'!$B$35)),0)</f>
        <v>0</v>
      </c>
      <c r="AY99" s="118">
        <f>IF($C$17="SI",((C99*'MOTORE 2024'!$B$35)+(C99*'MOTORE 2024'!$B$35)*10% + (D99*'MOTORE 2024'!$B$35)+(D99*'MOTORE 2024'!$B$35)*10%),0)</f>
        <v>0</v>
      </c>
      <c r="AZ99" s="119">
        <f>IF($C$17="SI",(((C99*'MOTORE 2024'!$B$38))+((D99*'Motore 2021'!$B$38))),0)</f>
        <v>0</v>
      </c>
      <c r="BA99" s="118">
        <f>IF($C$17="SI",(((C99*'MOTORE 2024'!$B$38)+((C99*'MOTORE 2024'!$B$38)*10%))+((D99*'MOTORE 2024'!$B$38)+((D99*'MOTORE 2024'!$B$38)*10%))),0)</f>
        <v>0</v>
      </c>
      <c r="BB99" s="118">
        <f t="shared" si="50"/>
        <v>0</v>
      </c>
      <c r="BC99" s="120">
        <f t="shared" si="51"/>
        <v>0</v>
      </c>
      <c r="BD99" s="120">
        <f>IF($C$17="SI",(C99*3*('MOTORE 2024'!$B$41+'MOTORE 2024'!$B$42+'MOTORE 2024'!$B$43+'MOTORE 2024'!$B$44)),(C99*1*('MOTORE 2024'!$B$41+'MOTORE 2024'!$B$42+'MOTORE 2024'!$B$43+'MOTORE 2024'!$B$44)))</f>
        <v>0</v>
      </c>
      <c r="BE99" s="121">
        <f>IF($C$17="SI",(D99*3*('Motore 2021'!$B$41+'Motore 2021'!$B$42+'Motore 2021'!$D$43+'Motore 2021'!$B$44)),(D99*1*('Motore 2021'!$B$41+'Motore 2021'!$B$42+'Motore 2021'!$D$43+'Motore 2021'!$B$44)))</f>
        <v>0</v>
      </c>
      <c r="BF99" s="120">
        <f>IF($C$17="SI",(C99*3*('MOTORE 2024'!$B$41+'MOTORE 2024'!$B$42+'MOTORE 2024'!$B$43+'MOTORE 2024'!$B$44))+((C99*3*('MOTORE 2024'!$B$41+'MOTORE 2024'!$B$42+'MOTORE 2024'!$B$43+'MOTORE 2024'!$B$44))*10%),(C99*1*('MOTORE 2024'!$B$41+'MOTORE 2024'!$B$42+'MOTORE 2024'!$B$43+'MOTORE 2024'!$B$44))+((C99*1*('MOTORE 2024'!$B$41+'MOTORE 2024'!$B$42+'MOTORE 2024'!$B$43+'MOTORE 2024'!$B$44))*10%))</f>
        <v>0</v>
      </c>
      <c r="BG99" s="120">
        <f>IF($C$17="SI",(D99*3*('Motore 2021'!$B$41+'Motore 2021'!$B$42+'Motore 2021'!$D$43+'Motore 2021'!$B$44))+((D99*3*('Motore 2021'!$B$41+'Motore 2021'!$B$42+'Motore 2021'!$D$43+'Motore 2021'!$B$44))*10%),(D99*1*('Motore 2021'!$B$41+'Motore 2021'!$B$42+'Motore 2021'!$D$43+'Motore 2021'!$B$44))+((D99*1*('Motore 2021'!$B$41+'Motore 2021'!$B$42+'Motore 2021'!$D$43+'Motore 2021'!$B$44))*10%))</f>
        <v>0</v>
      </c>
      <c r="BH99" s="120">
        <f t="shared" si="52"/>
        <v>0</v>
      </c>
      <c r="BI99" s="120">
        <f t="shared" si="53"/>
        <v>0</v>
      </c>
      <c r="BJ99" s="120">
        <f>IF(H99&lt;&gt;0,IF($C$17="SI",((('MOTORE 2024'!$B$47+'MOTORE 2024'!$B$50+'MOTORE 2024'!$B$53)/365)*$F$14)+(((('MOTORE 2024'!$B$47+'MOTORE 2024'!$B$50+'Motore 2021'!$B$53)/365)*$F$14)*10%),(('MOTORE 2024'!$B$53/365)*$F$14)+(('MOTORE 2024'!$B$53/365)*$F$14)*10%),0)</f>
        <v>0</v>
      </c>
      <c r="BK99" s="120">
        <f>IF(H99&lt;&gt;0,IF($C$17="SI",((('Motore 2021'!$B$47+'Motore 2021'!$B$50+'Motore 2021'!$B$53)/365)*$F$13)+(((('Motore 2021'!$B$47+'Motore 2021'!$B$50+'Motore 2021'!$B$53)/365)*$F$13)*10%),(('Motore 2021'!$B$53/365)*$F$13)+(('Motore 2021'!$B$53/365)*$F$13)*10%),0)</f>
        <v>0</v>
      </c>
      <c r="BL99" s="120">
        <f>IF(H99&lt;&gt;0,IF($C$17="SI",((('MOTORE 2024'!$B$47+'MOTORE 2024'!$B$50+'MOTORE 2024'!$B$53)/365)*$F$14),(('MOTORE 2024'!$B$53/365)*$F$14)),0)</f>
        <v>0</v>
      </c>
      <c r="BM99" s="120">
        <f>IF(H99&lt;&gt;0,IF($C$17="SI",((('Motore 2021'!$B$47+'Motore 2021'!$B$50+'Motore 2021'!$B$53)/365)*$F$13),(('Motore 2021'!$B$53/365)*$F$13)),0)</f>
        <v>0</v>
      </c>
      <c r="BN99" s="120">
        <f t="shared" si="54"/>
        <v>0</v>
      </c>
      <c r="BO99" s="122">
        <f t="shared" si="55"/>
        <v>0</v>
      </c>
    </row>
    <row r="100" spans="1:67" x14ac:dyDescent="0.3">
      <c r="A100" s="65" t="s">
        <v>187</v>
      </c>
      <c r="B100" s="51">
        <v>0</v>
      </c>
      <c r="C100" s="51">
        <v>0</v>
      </c>
      <c r="D100" s="51">
        <v>0</v>
      </c>
      <c r="E100" s="51">
        <f t="shared" si="40"/>
        <v>0</v>
      </c>
      <c r="F100" s="55" t="s">
        <v>8</v>
      </c>
      <c r="G100" s="62">
        <f t="shared" si="41"/>
        <v>0</v>
      </c>
      <c r="H100" s="62">
        <f t="shared" si="42"/>
        <v>0</v>
      </c>
      <c r="I100" s="63">
        <f t="shared" si="43"/>
        <v>0</v>
      </c>
      <c r="J100" s="63">
        <f t="shared" si="44"/>
        <v>0</v>
      </c>
      <c r="K100" s="64">
        <f t="shared" si="56"/>
        <v>0</v>
      </c>
      <c r="L100" s="64">
        <f t="shared" si="57"/>
        <v>0</v>
      </c>
      <c r="M100" s="106">
        <f>IF(K100&lt;'MOTORE 2024'!$H$28,Ripartizione!K100,'MOTORE 2024'!$H$28)</f>
        <v>0</v>
      </c>
      <c r="N100" s="106">
        <f>IF(L100&lt;'Motore 2021'!$H$28,Ripartizione!L100,'Motore 2021'!$H$28)</f>
        <v>0</v>
      </c>
      <c r="O100" s="106">
        <f t="shared" si="58"/>
        <v>0</v>
      </c>
      <c r="P100" s="106">
        <f t="shared" si="59"/>
        <v>0</v>
      </c>
      <c r="Q100" s="106">
        <f>ROUND(O100*'MOTORE 2024'!$E$28,2)</f>
        <v>0</v>
      </c>
      <c r="R100" s="106">
        <f>ROUND(P100*'Motore 2021'!$E$28,2)</f>
        <v>0</v>
      </c>
      <c r="S100" s="106">
        <f>IF((K100-M100)&lt;'MOTORE 2024'!$H$29,(K100-M100),'MOTORE 2024'!$H$29)</f>
        <v>0</v>
      </c>
      <c r="T100" s="106">
        <f>IF((L100-N100)&lt;'Motore 2021'!$H$29,(L100-N100),'Motore 2021'!$H$29)</f>
        <v>0</v>
      </c>
      <c r="U100" s="106">
        <f t="shared" si="60"/>
        <v>0</v>
      </c>
      <c r="V100" s="106">
        <f t="shared" si="61"/>
        <v>0</v>
      </c>
      <c r="W100" s="106">
        <f>ROUND(U100*'MOTORE 2024'!$E$29,2)</f>
        <v>0</v>
      </c>
      <c r="X100" s="106">
        <f>ROUND(V100*'Motore 2021'!$E$29,2)</f>
        <v>0</v>
      </c>
      <c r="Y100" s="106">
        <f>IF(K100-M100-S100&lt;'MOTORE 2024'!$H$30,(Ripartizione!K100-Ripartizione!M100-Ripartizione!S100),'MOTORE 2024'!$H$30)</f>
        <v>0</v>
      </c>
      <c r="Z100" s="106">
        <f>IF(L100-N100-T100&lt;'Motore 2021'!$H$30,(Ripartizione!L100-Ripartizione!N100-Ripartizione!T100),'Motore 2021'!$H$30)</f>
        <v>0</v>
      </c>
      <c r="AA100" s="106">
        <f t="shared" si="62"/>
        <v>0</v>
      </c>
      <c r="AB100" s="106">
        <f t="shared" si="63"/>
        <v>0</v>
      </c>
      <c r="AC100" s="106">
        <f>ROUND(AA100*'MOTORE 2024'!$E$30,2)</f>
        <v>0</v>
      </c>
      <c r="AD100" s="106">
        <f>ROUND(AB100*'Motore 2021'!$E$30,2)</f>
        <v>0</v>
      </c>
      <c r="AE100" s="106">
        <f>IF((K100-M100-S100-Y100)&lt;'MOTORE 2024'!$H$31, (K100-M100-S100-Y100),'MOTORE 2024'!$H$31)</f>
        <v>0</v>
      </c>
      <c r="AF100" s="106">
        <f>IF((L100-N100-T100-Z100)&lt;'Motore 2021'!$H$31, (L100-N100-T100-Z100),'Motore 2021'!$H$31)</f>
        <v>0</v>
      </c>
      <c r="AG100" s="106">
        <f t="shared" si="64"/>
        <v>0</v>
      </c>
      <c r="AH100" s="106">
        <f t="shared" si="65"/>
        <v>0</v>
      </c>
      <c r="AI100" s="106">
        <f>ROUND(AG100*'MOTORE 2024'!$E$31,2)</f>
        <v>0</v>
      </c>
      <c r="AJ100" s="106">
        <f>ROUND(AH100*'Motore 2021'!$E$31,2)</f>
        <v>0</v>
      </c>
      <c r="AK100" s="106">
        <f t="shared" si="45"/>
        <v>0</v>
      </c>
      <c r="AL100" s="106">
        <f t="shared" si="46"/>
        <v>0</v>
      </c>
      <c r="AM100" s="106">
        <f t="shared" si="66"/>
        <v>0</v>
      </c>
      <c r="AN100" s="106">
        <f t="shared" si="67"/>
        <v>0</v>
      </c>
      <c r="AO100" s="106">
        <f>ROUND(AM100*'MOTORE 2024'!$E$32,2)</f>
        <v>0</v>
      </c>
      <c r="AP100" s="106">
        <f>ROUND(AN100*'Motore 2021'!$E$32,2)</f>
        <v>0</v>
      </c>
      <c r="AQ100" s="117">
        <f>IF(B100&lt;&gt;0,((Q100+R100)*Ripartizione!B100),Q100+R100)</f>
        <v>0</v>
      </c>
      <c r="AR100" s="117">
        <f>IF(B100&lt;&gt;0,((Ripartizione!B100*W100)+(Ripartizione!B100*X100)), W100+X100)</f>
        <v>0</v>
      </c>
      <c r="AS100" s="117">
        <f t="shared" si="47"/>
        <v>0</v>
      </c>
      <c r="AT100" s="117">
        <f>IF(B100&lt;&gt;0,((Ripartizione!B100*AI100)+(Ripartizione!B100*AJ100)), AI100+AJ100)</f>
        <v>0</v>
      </c>
      <c r="AU100" s="117">
        <f>IF(B100&lt;&gt;0,((Ripartizione!B100*AO100)+(Ripartizione!B100*AP100)), AO100+AP100)</f>
        <v>0</v>
      </c>
      <c r="AV100" s="117">
        <f t="shared" si="48"/>
        <v>0</v>
      </c>
      <c r="AW100" s="117">
        <f t="shared" si="49"/>
        <v>0</v>
      </c>
      <c r="AX100" s="117">
        <f>IF($C$17="SI",((C100*'MOTORE 2024'!$B$35) + (D100*'Motore 2021'!$B$35)),0)</f>
        <v>0</v>
      </c>
      <c r="AY100" s="118">
        <f>IF($C$17="SI",((C100*'MOTORE 2024'!$B$35)+(C100*'MOTORE 2024'!$B$35)*10% + (D100*'MOTORE 2024'!$B$35)+(D100*'MOTORE 2024'!$B$35)*10%),0)</f>
        <v>0</v>
      </c>
      <c r="AZ100" s="119">
        <f>IF($C$17="SI",(((C100*'MOTORE 2024'!$B$38))+((D100*'Motore 2021'!$B$38))),0)</f>
        <v>0</v>
      </c>
      <c r="BA100" s="118">
        <f>IF($C$17="SI",(((C100*'MOTORE 2024'!$B$38)+((C100*'MOTORE 2024'!$B$38)*10%))+((D100*'MOTORE 2024'!$B$38)+((D100*'MOTORE 2024'!$B$38)*10%))),0)</f>
        <v>0</v>
      </c>
      <c r="BB100" s="118">
        <f t="shared" si="50"/>
        <v>0</v>
      </c>
      <c r="BC100" s="120">
        <f t="shared" si="51"/>
        <v>0</v>
      </c>
      <c r="BD100" s="120">
        <f>IF($C$17="SI",(C100*3*('MOTORE 2024'!$B$41+'MOTORE 2024'!$B$42+'MOTORE 2024'!$B$43+'MOTORE 2024'!$B$44)),(C100*1*('MOTORE 2024'!$B$41+'MOTORE 2024'!$B$42+'MOTORE 2024'!$B$43+'MOTORE 2024'!$B$44)))</f>
        <v>0</v>
      </c>
      <c r="BE100" s="121">
        <f>IF($C$17="SI",(D100*3*('Motore 2021'!$B$41+'Motore 2021'!$B$42+'Motore 2021'!$D$43+'Motore 2021'!$B$44)),(D100*1*('Motore 2021'!$B$41+'Motore 2021'!$B$42+'Motore 2021'!$D$43+'Motore 2021'!$B$44)))</f>
        <v>0</v>
      </c>
      <c r="BF100" s="120">
        <f>IF($C$17="SI",(C100*3*('MOTORE 2024'!$B$41+'MOTORE 2024'!$B$42+'MOTORE 2024'!$B$43+'MOTORE 2024'!$B$44))+((C100*3*('MOTORE 2024'!$B$41+'MOTORE 2024'!$B$42+'MOTORE 2024'!$B$43+'MOTORE 2024'!$B$44))*10%),(C100*1*('MOTORE 2024'!$B$41+'MOTORE 2024'!$B$42+'MOTORE 2024'!$B$43+'MOTORE 2024'!$B$44))+((C100*1*('MOTORE 2024'!$B$41+'MOTORE 2024'!$B$42+'MOTORE 2024'!$B$43+'MOTORE 2024'!$B$44))*10%))</f>
        <v>0</v>
      </c>
      <c r="BG100" s="120">
        <f>IF($C$17="SI",(D100*3*('Motore 2021'!$B$41+'Motore 2021'!$B$42+'Motore 2021'!$D$43+'Motore 2021'!$B$44))+((D100*3*('Motore 2021'!$B$41+'Motore 2021'!$B$42+'Motore 2021'!$D$43+'Motore 2021'!$B$44))*10%),(D100*1*('Motore 2021'!$B$41+'Motore 2021'!$B$42+'Motore 2021'!$D$43+'Motore 2021'!$B$44))+((D100*1*('Motore 2021'!$B$41+'Motore 2021'!$B$42+'Motore 2021'!$D$43+'Motore 2021'!$B$44))*10%))</f>
        <v>0</v>
      </c>
      <c r="BH100" s="120">
        <f t="shared" si="52"/>
        <v>0</v>
      </c>
      <c r="BI100" s="120">
        <f t="shared" si="53"/>
        <v>0</v>
      </c>
      <c r="BJ100" s="120">
        <f>IF(H100&lt;&gt;0,IF($C$17="SI",((('MOTORE 2024'!$B$47+'MOTORE 2024'!$B$50+'MOTORE 2024'!$B$53)/365)*$F$14)+(((('MOTORE 2024'!$B$47+'MOTORE 2024'!$B$50+'Motore 2021'!$B$53)/365)*$F$14)*10%),(('MOTORE 2024'!$B$53/365)*$F$14)+(('MOTORE 2024'!$B$53/365)*$F$14)*10%),0)</f>
        <v>0</v>
      </c>
      <c r="BK100" s="120">
        <f>IF(H100&lt;&gt;0,IF($C$17="SI",((('Motore 2021'!$B$47+'Motore 2021'!$B$50+'Motore 2021'!$B$53)/365)*$F$13)+(((('Motore 2021'!$B$47+'Motore 2021'!$B$50+'Motore 2021'!$B$53)/365)*$F$13)*10%),(('Motore 2021'!$B$53/365)*$F$13)+(('Motore 2021'!$B$53/365)*$F$13)*10%),0)</f>
        <v>0</v>
      </c>
      <c r="BL100" s="120">
        <f>IF(H100&lt;&gt;0,IF($C$17="SI",((('MOTORE 2024'!$B$47+'MOTORE 2024'!$B$50+'MOTORE 2024'!$B$53)/365)*$F$14),(('MOTORE 2024'!$B$53/365)*$F$14)),0)</f>
        <v>0</v>
      </c>
      <c r="BM100" s="120">
        <f>IF(H100&lt;&gt;0,IF($C$17="SI",((('Motore 2021'!$B$47+'Motore 2021'!$B$50+'Motore 2021'!$B$53)/365)*$F$13),(('Motore 2021'!$B$53/365)*$F$13)),0)</f>
        <v>0</v>
      </c>
      <c r="BN100" s="120">
        <f t="shared" si="54"/>
        <v>0</v>
      </c>
      <c r="BO100" s="122">
        <f t="shared" si="55"/>
        <v>0</v>
      </c>
    </row>
    <row r="101" spans="1:67" x14ac:dyDescent="0.3">
      <c r="A101" s="65" t="s">
        <v>188</v>
      </c>
      <c r="B101" s="51">
        <v>0</v>
      </c>
      <c r="C101" s="51">
        <v>0</v>
      </c>
      <c r="D101" s="51">
        <v>0</v>
      </c>
      <c r="E101" s="51">
        <f t="shared" si="40"/>
        <v>0</v>
      </c>
      <c r="F101" s="55" t="s">
        <v>8</v>
      </c>
      <c r="G101" s="62">
        <f t="shared" si="41"/>
        <v>0</v>
      </c>
      <c r="H101" s="62">
        <f t="shared" si="42"/>
        <v>0</v>
      </c>
      <c r="I101" s="63">
        <f t="shared" si="43"/>
        <v>0</v>
      </c>
      <c r="J101" s="63">
        <f t="shared" si="44"/>
        <v>0</v>
      </c>
      <c r="K101" s="64">
        <f t="shared" si="56"/>
        <v>0</v>
      </c>
      <c r="L101" s="64">
        <f t="shared" si="57"/>
        <v>0</v>
      </c>
      <c r="M101" s="106">
        <f>IF(K101&lt;'MOTORE 2024'!$H$28,Ripartizione!K101,'MOTORE 2024'!$H$28)</f>
        <v>0</v>
      </c>
      <c r="N101" s="106">
        <f>IF(L101&lt;'Motore 2021'!$H$28,Ripartizione!L101,'Motore 2021'!$H$28)</f>
        <v>0</v>
      </c>
      <c r="O101" s="106">
        <f t="shared" si="58"/>
        <v>0</v>
      </c>
      <c r="P101" s="106">
        <f t="shared" si="59"/>
        <v>0</v>
      </c>
      <c r="Q101" s="106">
        <f>ROUND(O101*'MOTORE 2024'!$E$28,2)</f>
        <v>0</v>
      </c>
      <c r="R101" s="106">
        <f>ROUND(P101*'Motore 2021'!$E$28,2)</f>
        <v>0</v>
      </c>
      <c r="S101" s="106">
        <f>IF((K101-M101)&lt;'MOTORE 2024'!$H$29,(K101-M101),'MOTORE 2024'!$H$29)</f>
        <v>0</v>
      </c>
      <c r="T101" s="106">
        <f>IF((L101-N101)&lt;'Motore 2021'!$H$29,(L101-N101),'Motore 2021'!$H$29)</f>
        <v>0</v>
      </c>
      <c r="U101" s="106">
        <f t="shared" si="60"/>
        <v>0</v>
      </c>
      <c r="V101" s="106">
        <f t="shared" si="61"/>
        <v>0</v>
      </c>
      <c r="W101" s="106">
        <f>ROUND(U101*'MOTORE 2024'!$E$29,2)</f>
        <v>0</v>
      </c>
      <c r="X101" s="106">
        <f>ROUND(V101*'Motore 2021'!$E$29,2)</f>
        <v>0</v>
      </c>
      <c r="Y101" s="106">
        <f>IF(K101-M101-S101&lt;'MOTORE 2024'!$H$30,(Ripartizione!K101-Ripartizione!M101-Ripartizione!S101),'MOTORE 2024'!$H$30)</f>
        <v>0</v>
      </c>
      <c r="Z101" s="106">
        <f>IF(L101-N101-T101&lt;'Motore 2021'!$H$30,(Ripartizione!L101-Ripartizione!N101-Ripartizione!T101),'Motore 2021'!$H$30)</f>
        <v>0</v>
      </c>
      <c r="AA101" s="106">
        <f t="shared" si="62"/>
        <v>0</v>
      </c>
      <c r="AB101" s="106">
        <f t="shared" si="63"/>
        <v>0</v>
      </c>
      <c r="AC101" s="106">
        <f>ROUND(AA101*'MOTORE 2024'!$E$30,2)</f>
        <v>0</v>
      </c>
      <c r="AD101" s="106">
        <f>ROUND(AB101*'Motore 2021'!$E$30,2)</f>
        <v>0</v>
      </c>
      <c r="AE101" s="106">
        <f>IF((K101-M101-S101-Y101)&lt;'MOTORE 2024'!$H$31, (K101-M101-S101-Y101),'MOTORE 2024'!$H$31)</f>
        <v>0</v>
      </c>
      <c r="AF101" s="106">
        <f>IF((L101-N101-T101-Z101)&lt;'Motore 2021'!$H$31, (L101-N101-T101-Z101),'Motore 2021'!$H$31)</f>
        <v>0</v>
      </c>
      <c r="AG101" s="106">
        <f t="shared" si="64"/>
        <v>0</v>
      </c>
      <c r="AH101" s="106">
        <f t="shared" si="65"/>
        <v>0</v>
      </c>
      <c r="AI101" s="106">
        <f>ROUND(AG101*'MOTORE 2024'!$E$31,2)</f>
        <v>0</v>
      </c>
      <c r="AJ101" s="106">
        <f>ROUND(AH101*'Motore 2021'!$E$31,2)</f>
        <v>0</v>
      </c>
      <c r="AK101" s="106">
        <f t="shared" si="45"/>
        <v>0</v>
      </c>
      <c r="AL101" s="106">
        <f t="shared" si="46"/>
        <v>0</v>
      </c>
      <c r="AM101" s="106">
        <f t="shared" si="66"/>
        <v>0</v>
      </c>
      <c r="AN101" s="106">
        <f t="shared" si="67"/>
        <v>0</v>
      </c>
      <c r="AO101" s="106">
        <f>ROUND(AM101*'MOTORE 2024'!$E$32,2)</f>
        <v>0</v>
      </c>
      <c r="AP101" s="106">
        <f>ROUND(AN101*'Motore 2021'!$E$32,2)</f>
        <v>0</v>
      </c>
      <c r="AQ101" s="117">
        <f>IF(B101&lt;&gt;0,((Q101+R101)*Ripartizione!B101),Q101+R101)</f>
        <v>0</v>
      </c>
      <c r="AR101" s="117">
        <f>IF(B101&lt;&gt;0,((Ripartizione!B101*W101)+(Ripartizione!B101*X101)), W101+X101)</f>
        <v>0</v>
      </c>
      <c r="AS101" s="117">
        <f t="shared" si="47"/>
        <v>0</v>
      </c>
      <c r="AT101" s="117">
        <f>IF(B101&lt;&gt;0,((Ripartizione!B101*AI101)+(Ripartizione!B101*AJ101)), AI101+AJ101)</f>
        <v>0</v>
      </c>
      <c r="AU101" s="117">
        <f>IF(B101&lt;&gt;0,((Ripartizione!B101*AO101)+(Ripartizione!B101*AP101)), AO101+AP101)</f>
        <v>0</v>
      </c>
      <c r="AV101" s="117">
        <f t="shared" si="48"/>
        <v>0</v>
      </c>
      <c r="AW101" s="117">
        <f t="shared" si="49"/>
        <v>0</v>
      </c>
      <c r="AX101" s="117">
        <f>IF($C$17="SI",((C101*'MOTORE 2024'!$B$35) + (D101*'Motore 2021'!$B$35)),0)</f>
        <v>0</v>
      </c>
      <c r="AY101" s="118">
        <f>IF($C$17="SI",((C101*'MOTORE 2024'!$B$35)+(C101*'MOTORE 2024'!$B$35)*10% + (D101*'MOTORE 2024'!$B$35)+(D101*'MOTORE 2024'!$B$35)*10%),0)</f>
        <v>0</v>
      </c>
      <c r="AZ101" s="119">
        <f>IF($C$17="SI",(((C101*'MOTORE 2024'!$B$38))+((D101*'Motore 2021'!$B$38))),0)</f>
        <v>0</v>
      </c>
      <c r="BA101" s="118">
        <f>IF($C$17="SI",(((C101*'MOTORE 2024'!$B$38)+((C101*'MOTORE 2024'!$B$38)*10%))+((D101*'MOTORE 2024'!$B$38)+((D101*'MOTORE 2024'!$B$38)*10%))),0)</f>
        <v>0</v>
      </c>
      <c r="BB101" s="118">
        <f t="shared" si="50"/>
        <v>0</v>
      </c>
      <c r="BC101" s="120">
        <f t="shared" si="51"/>
        <v>0</v>
      </c>
      <c r="BD101" s="120">
        <f>IF($C$17="SI",(C101*3*('MOTORE 2024'!$B$41+'MOTORE 2024'!$B$42+'MOTORE 2024'!$B$43+'MOTORE 2024'!$B$44)),(C101*1*('MOTORE 2024'!$B$41+'MOTORE 2024'!$B$42+'MOTORE 2024'!$B$43+'MOTORE 2024'!$B$44)))</f>
        <v>0</v>
      </c>
      <c r="BE101" s="121">
        <f>IF($C$17="SI",(D101*3*('Motore 2021'!$B$41+'Motore 2021'!$B$42+'Motore 2021'!$D$43+'Motore 2021'!$B$44)),(D101*1*('Motore 2021'!$B$41+'Motore 2021'!$B$42+'Motore 2021'!$D$43+'Motore 2021'!$B$44)))</f>
        <v>0</v>
      </c>
      <c r="BF101" s="120">
        <f>IF($C$17="SI",(C101*3*('MOTORE 2024'!$B$41+'MOTORE 2024'!$B$42+'MOTORE 2024'!$B$43+'MOTORE 2024'!$B$44))+((C101*3*('MOTORE 2024'!$B$41+'MOTORE 2024'!$B$42+'MOTORE 2024'!$B$43+'MOTORE 2024'!$B$44))*10%),(C101*1*('MOTORE 2024'!$B$41+'MOTORE 2024'!$B$42+'MOTORE 2024'!$B$43+'MOTORE 2024'!$B$44))+((C101*1*('MOTORE 2024'!$B$41+'MOTORE 2024'!$B$42+'MOTORE 2024'!$B$43+'MOTORE 2024'!$B$44))*10%))</f>
        <v>0</v>
      </c>
      <c r="BG101" s="120">
        <f>IF($C$17="SI",(D101*3*('Motore 2021'!$B$41+'Motore 2021'!$B$42+'Motore 2021'!$D$43+'Motore 2021'!$B$44))+((D101*3*('Motore 2021'!$B$41+'Motore 2021'!$B$42+'Motore 2021'!$D$43+'Motore 2021'!$B$44))*10%),(D101*1*('Motore 2021'!$B$41+'Motore 2021'!$B$42+'Motore 2021'!$D$43+'Motore 2021'!$B$44))+((D101*1*('Motore 2021'!$B$41+'Motore 2021'!$B$42+'Motore 2021'!$D$43+'Motore 2021'!$B$44))*10%))</f>
        <v>0</v>
      </c>
      <c r="BH101" s="120">
        <f t="shared" si="52"/>
        <v>0</v>
      </c>
      <c r="BI101" s="120">
        <f t="shared" si="53"/>
        <v>0</v>
      </c>
      <c r="BJ101" s="120">
        <f>IF(H101&lt;&gt;0,IF($C$17="SI",((('MOTORE 2024'!$B$47+'MOTORE 2024'!$B$50+'MOTORE 2024'!$B$53)/365)*$F$14)+(((('MOTORE 2024'!$B$47+'MOTORE 2024'!$B$50+'Motore 2021'!$B$53)/365)*$F$14)*10%),(('MOTORE 2024'!$B$53/365)*$F$14)+(('MOTORE 2024'!$B$53/365)*$F$14)*10%),0)</f>
        <v>0</v>
      </c>
      <c r="BK101" s="120">
        <f>IF(H101&lt;&gt;0,IF($C$17="SI",((('Motore 2021'!$B$47+'Motore 2021'!$B$50+'Motore 2021'!$B$53)/365)*$F$13)+(((('Motore 2021'!$B$47+'Motore 2021'!$B$50+'Motore 2021'!$B$53)/365)*$F$13)*10%),(('Motore 2021'!$B$53/365)*$F$13)+(('Motore 2021'!$B$53/365)*$F$13)*10%),0)</f>
        <v>0</v>
      </c>
      <c r="BL101" s="120">
        <f>IF(H101&lt;&gt;0,IF($C$17="SI",((('MOTORE 2024'!$B$47+'MOTORE 2024'!$B$50+'MOTORE 2024'!$B$53)/365)*$F$14),(('MOTORE 2024'!$B$53/365)*$F$14)),0)</f>
        <v>0</v>
      </c>
      <c r="BM101" s="120">
        <f>IF(H101&lt;&gt;0,IF($C$17="SI",((('Motore 2021'!$B$47+'Motore 2021'!$B$50+'Motore 2021'!$B$53)/365)*$F$13),(('Motore 2021'!$B$53/365)*$F$13)),0)</f>
        <v>0</v>
      </c>
      <c r="BN101" s="120">
        <f t="shared" si="54"/>
        <v>0</v>
      </c>
      <c r="BO101" s="122">
        <f t="shared" si="55"/>
        <v>0</v>
      </c>
    </row>
    <row r="102" spans="1:67" x14ac:dyDescent="0.3">
      <c r="A102" s="65" t="s">
        <v>189</v>
      </c>
      <c r="B102" s="51">
        <v>0</v>
      </c>
      <c r="C102" s="51">
        <v>0</v>
      </c>
      <c r="D102" s="51">
        <v>0</v>
      </c>
      <c r="E102" s="51">
        <f t="shared" si="40"/>
        <v>0</v>
      </c>
      <c r="F102" s="55" t="s">
        <v>8</v>
      </c>
      <c r="G102" s="62">
        <f t="shared" si="41"/>
        <v>0</v>
      </c>
      <c r="H102" s="62">
        <f t="shared" si="42"/>
        <v>0</v>
      </c>
      <c r="I102" s="63">
        <f t="shared" si="43"/>
        <v>0</v>
      </c>
      <c r="J102" s="63">
        <f t="shared" si="44"/>
        <v>0</v>
      </c>
      <c r="K102" s="64">
        <f t="shared" si="56"/>
        <v>0</v>
      </c>
      <c r="L102" s="64">
        <f t="shared" si="57"/>
        <v>0</v>
      </c>
      <c r="M102" s="106">
        <f>IF(K102&lt;'MOTORE 2024'!$H$28,Ripartizione!K102,'MOTORE 2024'!$H$28)</f>
        <v>0</v>
      </c>
      <c r="N102" s="106">
        <f>IF(L102&lt;'Motore 2021'!$H$28,Ripartizione!L102,'Motore 2021'!$H$28)</f>
        <v>0</v>
      </c>
      <c r="O102" s="106">
        <f t="shared" si="58"/>
        <v>0</v>
      </c>
      <c r="P102" s="106">
        <f t="shared" si="59"/>
        <v>0</v>
      </c>
      <c r="Q102" s="106">
        <f>ROUND(O102*'MOTORE 2024'!$E$28,2)</f>
        <v>0</v>
      </c>
      <c r="R102" s="106">
        <f>ROUND(P102*'Motore 2021'!$E$28,2)</f>
        <v>0</v>
      </c>
      <c r="S102" s="106">
        <f>IF((K102-M102)&lt;'MOTORE 2024'!$H$29,(K102-M102),'MOTORE 2024'!$H$29)</f>
        <v>0</v>
      </c>
      <c r="T102" s="106">
        <f>IF((L102-N102)&lt;'Motore 2021'!$H$29,(L102-N102),'Motore 2021'!$H$29)</f>
        <v>0</v>
      </c>
      <c r="U102" s="106">
        <f t="shared" si="60"/>
        <v>0</v>
      </c>
      <c r="V102" s="106">
        <f t="shared" si="61"/>
        <v>0</v>
      </c>
      <c r="W102" s="106">
        <f>ROUND(U102*'MOTORE 2024'!$E$29,2)</f>
        <v>0</v>
      </c>
      <c r="X102" s="106">
        <f>ROUND(V102*'Motore 2021'!$E$29,2)</f>
        <v>0</v>
      </c>
      <c r="Y102" s="106">
        <f>IF(K102-M102-S102&lt;'MOTORE 2024'!$H$30,(Ripartizione!K102-Ripartizione!M102-Ripartizione!S102),'MOTORE 2024'!$H$30)</f>
        <v>0</v>
      </c>
      <c r="Z102" s="106">
        <f>IF(L102-N102-T102&lt;'Motore 2021'!$H$30,(Ripartizione!L102-Ripartizione!N102-Ripartizione!T102),'Motore 2021'!$H$30)</f>
        <v>0</v>
      </c>
      <c r="AA102" s="106">
        <f t="shared" si="62"/>
        <v>0</v>
      </c>
      <c r="AB102" s="106">
        <f t="shared" si="63"/>
        <v>0</v>
      </c>
      <c r="AC102" s="106">
        <f>ROUND(AA102*'MOTORE 2024'!$E$30,2)</f>
        <v>0</v>
      </c>
      <c r="AD102" s="106">
        <f>ROUND(AB102*'Motore 2021'!$E$30,2)</f>
        <v>0</v>
      </c>
      <c r="AE102" s="106">
        <f>IF((K102-M102-S102-Y102)&lt;'MOTORE 2024'!$H$31, (K102-M102-S102-Y102),'MOTORE 2024'!$H$31)</f>
        <v>0</v>
      </c>
      <c r="AF102" s="106">
        <f>IF((L102-N102-T102-Z102)&lt;'Motore 2021'!$H$31, (L102-N102-T102-Z102),'Motore 2021'!$H$31)</f>
        <v>0</v>
      </c>
      <c r="AG102" s="106">
        <f t="shared" si="64"/>
        <v>0</v>
      </c>
      <c r="AH102" s="106">
        <f t="shared" si="65"/>
        <v>0</v>
      </c>
      <c r="AI102" s="106">
        <f>ROUND(AG102*'MOTORE 2024'!$E$31,2)</f>
        <v>0</v>
      </c>
      <c r="AJ102" s="106">
        <f>ROUND(AH102*'Motore 2021'!$E$31,2)</f>
        <v>0</v>
      </c>
      <c r="AK102" s="106">
        <f t="shared" si="45"/>
        <v>0</v>
      </c>
      <c r="AL102" s="106">
        <f t="shared" si="46"/>
        <v>0</v>
      </c>
      <c r="AM102" s="106">
        <f t="shared" si="66"/>
        <v>0</v>
      </c>
      <c r="AN102" s="106">
        <f t="shared" si="67"/>
        <v>0</v>
      </c>
      <c r="AO102" s="106">
        <f>ROUND(AM102*'MOTORE 2024'!$E$32,2)</f>
        <v>0</v>
      </c>
      <c r="AP102" s="106">
        <f>ROUND(AN102*'Motore 2021'!$E$32,2)</f>
        <v>0</v>
      </c>
      <c r="AQ102" s="117">
        <f>IF(B102&lt;&gt;0,((Q102+R102)*Ripartizione!B102),Q102+R102)</f>
        <v>0</v>
      </c>
      <c r="AR102" s="117">
        <f>IF(B102&lt;&gt;0,((Ripartizione!B102*W102)+(Ripartizione!B102*X102)), W102+X102)</f>
        <v>0</v>
      </c>
      <c r="AS102" s="117">
        <f t="shared" si="47"/>
        <v>0</v>
      </c>
      <c r="AT102" s="117">
        <f>IF(B102&lt;&gt;0,((Ripartizione!B102*AI102)+(Ripartizione!B102*AJ102)), AI102+AJ102)</f>
        <v>0</v>
      </c>
      <c r="AU102" s="117">
        <f>IF(B102&lt;&gt;0,((Ripartizione!B102*AO102)+(Ripartizione!B102*AP102)), AO102+AP102)</f>
        <v>0</v>
      </c>
      <c r="AV102" s="117">
        <f t="shared" si="48"/>
        <v>0</v>
      </c>
      <c r="AW102" s="117">
        <f t="shared" si="49"/>
        <v>0</v>
      </c>
      <c r="AX102" s="117">
        <f>IF($C$17="SI",((C102*'MOTORE 2024'!$B$35) + (D102*'Motore 2021'!$B$35)),0)</f>
        <v>0</v>
      </c>
      <c r="AY102" s="118">
        <f>IF($C$17="SI",((C102*'MOTORE 2024'!$B$35)+(C102*'MOTORE 2024'!$B$35)*10% + (D102*'MOTORE 2024'!$B$35)+(D102*'MOTORE 2024'!$B$35)*10%),0)</f>
        <v>0</v>
      </c>
      <c r="AZ102" s="119">
        <f>IF($C$17="SI",(((C102*'MOTORE 2024'!$B$38))+((D102*'Motore 2021'!$B$38))),0)</f>
        <v>0</v>
      </c>
      <c r="BA102" s="118">
        <f>IF($C$17="SI",(((C102*'MOTORE 2024'!$B$38)+((C102*'MOTORE 2024'!$B$38)*10%))+((D102*'MOTORE 2024'!$B$38)+((D102*'MOTORE 2024'!$B$38)*10%))),0)</f>
        <v>0</v>
      </c>
      <c r="BB102" s="118">
        <f t="shared" si="50"/>
        <v>0</v>
      </c>
      <c r="BC102" s="120">
        <f t="shared" si="51"/>
        <v>0</v>
      </c>
      <c r="BD102" s="120">
        <f>IF($C$17="SI",(C102*3*('MOTORE 2024'!$B$41+'MOTORE 2024'!$B$42+'MOTORE 2024'!$B$43+'MOTORE 2024'!$B$44)),(C102*1*('MOTORE 2024'!$B$41+'MOTORE 2024'!$B$42+'MOTORE 2024'!$B$43+'MOTORE 2024'!$B$44)))</f>
        <v>0</v>
      </c>
      <c r="BE102" s="121">
        <f>IF($C$17="SI",(D102*3*('Motore 2021'!$B$41+'Motore 2021'!$B$42+'Motore 2021'!$D$43+'Motore 2021'!$B$44)),(D102*1*('Motore 2021'!$B$41+'Motore 2021'!$B$42+'Motore 2021'!$D$43+'Motore 2021'!$B$44)))</f>
        <v>0</v>
      </c>
      <c r="BF102" s="120">
        <f>IF($C$17="SI",(C102*3*('MOTORE 2024'!$B$41+'MOTORE 2024'!$B$42+'MOTORE 2024'!$B$43+'MOTORE 2024'!$B$44))+((C102*3*('MOTORE 2024'!$B$41+'MOTORE 2024'!$B$42+'MOTORE 2024'!$B$43+'MOTORE 2024'!$B$44))*10%),(C102*1*('MOTORE 2024'!$B$41+'MOTORE 2024'!$B$42+'MOTORE 2024'!$B$43+'MOTORE 2024'!$B$44))+((C102*1*('MOTORE 2024'!$B$41+'MOTORE 2024'!$B$42+'MOTORE 2024'!$B$43+'MOTORE 2024'!$B$44))*10%))</f>
        <v>0</v>
      </c>
      <c r="BG102" s="120">
        <f>IF($C$17="SI",(D102*3*('Motore 2021'!$B$41+'Motore 2021'!$B$42+'Motore 2021'!$D$43+'Motore 2021'!$B$44))+((D102*3*('Motore 2021'!$B$41+'Motore 2021'!$B$42+'Motore 2021'!$D$43+'Motore 2021'!$B$44))*10%),(D102*1*('Motore 2021'!$B$41+'Motore 2021'!$B$42+'Motore 2021'!$D$43+'Motore 2021'!$B$44))+((D102*1*('Motore 2021'!$B$41+'Motore 2021'!$B$42+'Motore 2021'!$D$43+'Motore 2021'!$B$44))*10%))</f>
        <v>0</v>
      </c>
      <c r="BH102" s="120">
        <f t="shared" si="52"/>
        <v>0</v>
      </c>
      <c r="BI102" s="120">
        <f t="shared" si="53"/>
        <v>0</v>
      </c>
      <c r="BJ102" s="120">
        <f>IF(H102&lt;&gt;0,IF($C$17="SI",((('MOTORE 2024'!$B$47+'MOTORE 2024'!$B$50+'MOTORE 2024'!$B$53)/365)*$F$14)+(((('MOTORE 2024'!$B$47+'MOTORE 2024'!$B$50+'Motore 2021'!$B$53)/365)*$F$14)*10%),(('MOTORE 2024'!$B$53/365)*$F$14)+(('MOTORE 2024'!$B$53/365)*$F$14)*10%),0)</f>
        <v>0</v>
      </c>
      <c r="BK102" s="120">
        <f>IF(H102&lt;&gt;0,IF($C$17="SI",((('Motore 2021'!$B$47+'Motore 2021'!$B$50+'Motore 2021'!$B$53)/365)*$F$13)+(((('Motore 2021'!$B$47+'Motore 2021'!$B$50+'Motore 2021'!$B$53)/365)*$F$13)*10%),(('Motore 2021'!$B$53/365)*$F$13)+(('Motore 2021'!$B$53/365)*$F$13)*10%),0)</f>
        <v>0</v>
      </c>
      <c r="BL102" s="120">
        <f>IF(H102&lt;&gt;0,IF($C$17="SI",((('MOTORE 2024'!$B$47+'MOTORE 2024'!$B$50+'MOTORE 2024'!$B$53)/365)*$F$14),(('MOTORE 2024'!$B$53/365)*$F$14)),0)</f>
        <v>0</v>
      </c>
      <c r="BM102" s="120">
        <f>IF(H102&lt;&gt;0,IF($C$17="SI",((('Motore 2021'!$B$47+'Motore 2021'!$B$50+'Motore 2021'!$B$53)/365)*$F$13),(('Motore 2021'!$B$53/365)*$F$13)),0)</f>
        <v>0</v>
      </c>
      <c r="BN102" s="120">
        <f t="shared" si="54"/>
        <v>0</v>
      </c>
      <c r="BO102" s="122">
        <f t="shared" si="55"/>
        <v>0</v>
      </c>
    </row>
    <row r="103" spans="1:67" x14ac:dyDescent="0.3">
      <c r="A103" s="65" t="s">
        <v>190</v>
      </c>
      <c r="B103" s="51">
        <v>0</v>
      </c>
      <c r="C103" s="51">
        <v>0</v>
      </c>
      <c r="D103" s="51">
        <v>0</v>
      </c>
      <c r="E103" s="51">
        <f t="shared" si="40"/>
        <v>0</v>
      </c>
      <c r="F103" s="55" t="s">
        <v>8</v>
      </c>
      <c r="G103" s="62">
        <f t="shared" si="41"/>
        <v>0</v>
      </c>
      <c r="H103" s="62">
        <f t="shared" si="42"/>
        <v>0</v>
      </c>
      <c r="I103" s="63">
        <f t="shared" si="43"/>
        <v>0</v>
      </c>
      <c r="J103" s="63">
        <f t="shared" si="44"/>
        <v>0</v>
      </c>
      <c r="K103" s="64">
        <f t="shared" si="56"/>
        <v>0</v>
      </c>
      <c r="L103" s="64">
        <f t="shared" si="57"/>
        <v>0</v>
      </c>
      <c r="M103" s="106">
        <f>IF(K103&lt;'MOTORE 2024'!$H$28,Ripartizione!K103,'MOTORE 2024'!$H$28)</f>
        <v>0</v>
      </c>
      <c r="N103" s="106">
        <f>IF(L103&lt;'Motore 2021'!$H$28,Ripartizione!L103,'Motore 2021'!$H$28)</f>
        <v>0</v>
      </c>
      <c r="O103" s="106">
        <f t="shared" si="58"/>
        <v>0</v>
      </c>
      <c r="P103" s="106">
        <f t="shared" si="59"/>
        <v>0</v>
      </c>
      <c r="Q103" s="106">
        <f>ROUND(O103*'MOTORE 2024'!$E$28,2)</f>
        <v>0</v>
      </c>
      <c r="R103" s="106">
        <f>ROUND(P103*'Motore 2021'!$E$28,2)</f>
        <v>0</v>
      </c>
      <c r="S103" s="106">
        <f>IF((K103-M103)&lt;'MOTORE 2024'!$H$29,(K103-M103),'MOTORE 2024'!$H$29)</f>
        <v>0</v>
      </c>
      <c r="T103" s="106">
        <f>IF((L103-N103)&lt;'Motore 2021'!$H$29,(L103-N103),'Motore 2021'!$H$29)</f>
        <v>0</v>
      </c>
      <c r="U103" s="106">
        <f t="shared" si="60"/>
        <v>0</v>
      </c>
      <c r="V103" s="106">
        <f t="shared" si="61"/>
        <v>0</v>
      </c>
      <c r="W103" s="106">
        <f>ROUND(U103*'MOTORE 2024'!$E$29,2)</f>
        <v>0</v>
      </c>
      <c r="X103" s="106">
        <f>ROUND(V103*'Motore 2021'!$E$29,2)</f>
        <v>0</v>
      </c>
      <c r="Y103" s="106">
        <f>IF(K103-M103-S103&lt;'MOTORE 2024'!$H$30,(Ripartizione!K103-Ripartizione!M103-Ripartizione!S103),'MOTORE 2024'!$H$30)</f>
        <v>0</v>
      </c>
      <c r="Z103" s="106">
        <f>IF(L103-N103-T103&lt;'Motore 2021'!$H$30,(Ripartizione!L103-Ripartizione!N103-Ripartizione!T103),'Motore 2021'!$H$30)</f>
        <v>0</v>
      </c>
      <c r="AA103" s="106">
        <f t="shared" si="62"/>
        <v>0</v>
      </c>
      <c r="AB103" s="106">
        <f t="shared" si="63"/>
        <v>0</v>
      </c>
      <c r="AC103" s="106">
        <f>ROUND(AA103*'MOTORE 2024'!$E$30,2)</f>
        <v>0</v>
      </c>
      <c r="AD103" s="106">
        <f>ROUND(AB103*'Motore 2021'!$E$30,2)</f>
        <v>0</v>
      </c>
      <c r="AE103" s="106">
        <f>IF((K103-M103-S103-Y103)&lt;'MOTORE 2024'!$H$31, (K103-M103-S103-Y103),'MOTORE 2024'!$H$31)</f>
        <v>0</v>
      </c>
      <c r="AF103" s="106">
        <f>IF((L103-N103-T103-Z103)&lt;'Motore 2021'!$H$31, (L103-N103-T103-Z103),'Motore 2021'!$H$31)</f>
        <v>0</v>
      </c>
      <c r="AG103" s="106">
        <f t="shared" si="64"/>
        <v>0</v>
      </c>
      <c r="AH103" s="106">
        <f t="shared" si="65"/>
        <v>0</v>
      </c>
      <c r="AI103" s="106">
        <f>ROUND(AG103*'MOTORE 2024'!$E$31,2)</f>
        <v>0</v>
      </c>
      <c r="AJ103" s="106">
        <f>ROUND(AH103*'Motore 2021'!$E$31,2)</f>
        <v>0</v>
      </c>
      <c r="AK103" s="106">
        <f t="shared" si="45"/>
        <v>0</v>
      </c>
      <c r="AL103" s="106">
        <f t="shared" si="46"/>
        <v>0</v>
      </c>
      <c r="AM103" s="106">
        <f t="shared" si="66"/>
        <v>0</v>
      </c>
      <c r="AN103" s="106">
        <f t="shared" si="67"/>
        <v>0</v>
      </c>
      <c r="AO103" s="106">
        <f>ROUND(AM103*'MOTORE 2024'!$E$32,2)</f>
        <v>0</v>
      </c>
      <c r="AP103" s="106">
        <f>ROUND(AN103*'Motore 2021'!$E$32,2)</f>
        <v>0</v>
      </c>
      <c r="AQ103" s="117">
        <f>IF(B103&lt;&gt;0,((Q103+R103)*Ripartizione!B103),Q103+R103)</f>
        <v>0</v>
      </c>
      <c r="AR103" s="117">
        <f>IF(B103&lt;&gt;0,((Ripartizione!B103*W103)+(Ripartizione!B103*X103)), W103+X103)</f>
        <v>0</v>
      </c>
      <c r="AS103" s="117">
        <f t="shared" si="47"/>
        <v>0</v>
      </c>
      <c r="AT103" s="117">
        <f>IF(B103&lt;&gt;0,((Ripartizione!B103*AI103)+(Ripartizione!B103*AJ103)), AI103+AJ103)</f>
        <v>0</v>
      </c>
      <c r="AU103" s="117">
        <f>IF(B103&lt;&gt;0,((Ripartizione!B103*AO103)+(Ripartizione!B103*AP103)), AO103+AP103)</f>
        <v>0</v>
      </c>
      <c r="AV103" s="117">
        <f t="shared" si="48"/>
        <v>0</v>
      </c>
      <c r="AW103" s="117">
        <f t="shared" si="49"/>
        <v>0</v>
      </c>
      <c r="AX103" s="117">
        <f>IF($C$17="SI",((C103*'MOTORE 2024'!$B$35) + (D103*'Motore 2021'!$B$35)),0)</f>
        <v>0</v>
      </c>
      <c r="AY103" s="118">
        <f>IF($C$17="SI",((C103*'MOTORE 2024'!$B$35)+(C103*'MOTORE 2024'!$B$35)*10% + (D103*'MOTORE 2024'!$B$35)+(D103*'MOTORE 2024'!$B$35)*10%),0)</f>
        <v>0</v>
      </c>
      <c r="AZ103" s="119">
        <f>IF($C$17="SI",(((C103*'MOTORE 2024'!$B$38))+((D103*'Motore 2021'!$B$38))),0)</f>
        <v>0</v>
      </c>
      <c r="BA103" s="118">
        <f>IF($C$17="SI",(((C103*'MOTORE 2024'!$B$38)+((C103*'MOTORE 2024'!$B$38)*10%))+((D103*'MOTORE 2024'!$B$38)+((D103*'MOTORE 2024'!$B$38)*10%))),0)</f>
        <v>0</v>
      </c>
      <c r="BB103" s="118">
        <f t="shared" si="50"/>
        <v>0</v>
      </c>
      <c r="BC103" s="120">
        <f t="shared" si="51"/>
        <v>0</v>
      </c>
      <c r="BD103" s="120">
        <f>IF($C$17="SI",(C103*3*('MOTORE 2024'!$B$41+'MOTORE 2024'!$B$42+'MOTORE 2024'!$B$43+'MOTORE 2024'!$B$44)),(C103*1*('MOTORE 2024'!$B$41+'MOTORE 2024'!$B$42+'MOTORE 2024'!$B$43+'MOTORE 2024'!$B$44)))</f>
        <v>0</v>
      </c>
      <c r="BE103" s="121">
        <f>IF($C$17="SI",(D103*3*('Motore 2021'!$B$41+'Motore 2021'!$B$42+'Motore 2021'!$D$43+'Motore 2021'!$B$44)),(D103*1*('Motore 2021'!$B$41+'Motore 2021'!$B$42+'Motore 2021'!$D$43+'Motore 2021'!$B$44)))</f>
        <v>0</v>
      </c>
      <c r="BF103" s="120">
        <f>IF($C$17="SI",(C103*3*('MOTORE 2024'!$B$41+'MOTORE 2024'!$B$42+'MOTORE 2024'!$B$43+'MOTORE 2024'!$B$44))+((C103*3*('MOTORE 2024'!$B$41+'MOTORE 2024'!$B$42+'MOTORE 2024'!$B$43+'MOTORE 2024'!$B$44))*10%),(C103*1*('MOTORE 2024'!$B$41+'MOTORE 2024'!$B$42+'MOTORE 2024'!$B$43+'MOTORE 2024'!$B$44))+((C103*1*('MOTORE 2024'!$B$41+'MOTORE 2024'!$B$42+'MOTORE 2024'!$B$43+'MOTORE 2024'!$B$44))*10%))</f>
        <v>0</v>
      </c>
      <c r="BG103" s="120">
        <f>IF($C$17="SI",(D103*3*('Motore 2021'!$B$41+'Motore 2021'!$B$42+'Motore 2021'!$D$43+'Motore 2021'!$B$44))+((D103*3*('Motore 2021'!$B$41+'Motore 2021'!$B$42+'Motore 2021'!$D$43+'Motore 2021'!$B$44))*10%),(D103*1*('Motore 2021'!$B$41+'Motore 2021'!$B$42+'Motore 2021'!$D$43+'Motore 2021'!$B$44))+((D103*1*('Motore 2021'!$B$41+'Motore 2021'!$B$42+'Motore 2021'!$D$43+'Motore 2021'!$B$44))*10%))</f>
        <v>0</v>
      </c>
      <c r="BH103" s="120">
        <f t="shared" si="52"/>
        <v>0</v>
      </c>
      <c r="BI103" s="120">
        <f t="shared" si="53"/>
        <v>0</v>
      </c>
      <c r="BJ103" s="120">
        <f>IF(H103&lt;&gt;0,IF($C$17="SI",((('MOTORE 2024'!$B$47+'MOTORE 2024'!$B$50+'MOTORE 2024'!$B$53)/365)*$F$14)+(((('MOTORE 2024'!$B$47+'MOTORE 2024'!$B$50+'Motore 2021'!$B$53)/365)*$F$14)*10%),(('MOTORE 2024'!$B$53/365)*$F$14)+(('MOTORE 2024'!$B$53/365)*$F$14)*10%),0)</f>
        <v>0</v>
      </c>
      <c r="BK103" s="120">
        <f>IF(H103&lt;&gt;0,IF($C$17="SI",((('Motore 2021'!$B$47+'Motore 2021'!$B$50+'Motore 2021'!$B$53)/365)*$F$13)+(((('Motore 2021'!$B$47+'Motore 2021'!$B$50+'Motore 2021'!$B$53)/365)*$F$13)*10%),(('Motore 2021'!$B$53/365)*$F$13)+(('Motore 2021'!$B$53/365)*$F$13)*10%),0)</f>
        <v>0</v>
      </c>
      <c r="BL103" s="120">
        <f>IF(H103&lt;&gt;0,IF($C$17="SI",((('MOTORE 2024'!$B$47+'MOTORE 2024'!$B$50+'MOTORE 2024'!$B$53)/365)*$F$14),(('MOTORE 2024'!$B$53/365)*$F$14)),0)</f>
        <v>0</v>
      </c>
      <c r="BM103" s="120">
        <f>IF(H103&lt;&gt;0,IF($C$17="SI",((('Motore 2021'!$B$47+'Motore 2021'!$B$50+'Motore 2021'!$B$53)/365)*$F$13),(('Motore 2021'!$B$53/365)*$F$13)),0)</f>
        <v>0</v>
      </c>
      <c r="BN103" s="120">
        <f t="shared" si="54"/>
        <v>0</v>
      </c>
      <c r="BO103" s="122">
        <f t="shared" si="55"/>
        <v>0</v>
      </c>
    </row>
    <row r="104" spans="1:67" x14ac:dyDescent="0.3">
      <c r="A104" s="65" t="s">
        <v>191</v>
      </c>
      <c r="B104" s="51">
        <v>0</v>
      </c>
      <c r="C104" s="51">
        <v>0</v>
      </c>
      <c r="D104" s="51">
        <v>0</v>
      </c>
      <c r="E104" s="51">
        <f t="shared" si="40"/>
        <v>0</v>
      </c>
      <c r="F104" s="55" t="s">
        <v>8</v>
      </c>
      <c r="G104" s="62">
        <f t="shared" si="41"/>
        <v>0</v>
      </c>
      <c r="H104" s="62">
        <f t="shared" si="42"/>
        <v>0</v>
      </c>
      <c r="I104" s="63">
        <f t="shared" si="43"/>
        <v>0</v>
      </c>
      <c r="J104" s="63">
        <f t="shared" si="44"/>
        <v>0</v>
      </c>
      <c r="K104" s="64">
        <f t="shared" si="56"/>
        <v>0</v>
      </c>
      <c r="L104" s="64">
        <f t="shared" si="57"/>
        <v>0</v>
      </c>
      <c r="M104" s="106">
        <f>IF(K104&lt;'MOTORE 2024'!$H$28,Ripartizione!K104,'MOTORE 2024'!$H$28)</f>
        <v>0</v>
      </c>
      <c r="N104" s="106">
        <f>IF(L104&lt;'Motore 2021'!$H$28,Ripartizione!L104,'Motore 2021'!$H$28)</f>
        <v>0</v>
      </c>
      <c r="O104" s="106">
        <f t="shared" si="58"/>
        <v>0</v>
      </c>
      <c r="P104" s="106">
        <f t="shared" si="59"/>
        <v>0</v>
      </c>
      <c r="Q104" s="106">
        <f>ROUND(O104*'MOTORE 2024'!$E$28,2)</f>
        <v>0</v>
      </c>
      <c r="R104" s="106">
        <f>ROUND(P104*'Motore 2021'!$E$28,2)</f>
        <v>0</v>
      </c>
      <c r="S104" s="106">
        <f>IF((K104-M104)&lt;'MOTORE 2024'!$H$29,(K104-M104),'MOTORE 2024'!$H$29)</f>
        <v>0</v>
      </c>
      <c r="T104" s="106">
        <f>IF((L104-N104)&lt;'Motore 2021'!$H$29,(L104-N104),'Motore 2021'!$H$29)</f>
        <v>0</v>
      </c>
      <c r="U104" s="106">
        <f t="shared" si="60"/>
        <v>0</v>
      </c>
      <c r="V104" s="106">
        <f t="shared" si="61"/>
        <v>0</v>
      </c>
      <c r="W104" s="106">
        <f>ROUND(U104*'MOTORE 2024'!$E$29,2)</f>
        <v>0</v>
      </c>
      <c r="X104" s="106">
        <f>ROUND(V104*'Motore 2021'!$E$29,2)</f>
        <v>0</v>
      </c>
      <c r="Y104" s="106">
        <f>IF(K104-M104-S104&lt;'MOTORE 2024'!$H$30,(Ripartizione!K104-Ripartizione!M104-Ripartizione!S104),'MOTORE 2024'!$H$30)</f>
        <v>0</v>
      </c>
      <c r="Z104" s="106">
        <f>IF(L104-N104-T104&lt;'Motore 2021'!$H$30,(Ripartizione!L104-Ripartizione!N104-Ripartizione!T104),'Motore 2021'!$H$30)</f>
        <v>0</v>
      </c>
      <c r="AA104" s="106">
        <f t="shared" si="62"/>
        <v>0</v>
      </c>
      <c r="AB104" s="106">
        <f t="shared" si="63"/>
        <v>0</v>
      </c>
      <c r="AC104" s="106">
        <f>ROUND(AA104*'MOTORE 2024'!$E$30,2)</f>
        <v>0</v>
      </c>
      <c r="AD104" s="106">
        <f>ROUND(AB104*'Motore 2021'!$E$30,2)</f>
        <v>0</v>
      </c>
      <c r="AE104" s="106">
        <f>IF((K104-M104-S104-Y104)&lt;'MOTORE 2024'!$H$31, (K104-M104-S104-Y104),'MOTORE 2024'!$H$31)</f>
        <v>0</v>
      </c>
      <c r="AF104" s="106">
        <f>IF((L104-N104-T104-Z104)&lt;'Motore 2021'!$H$31, (L104-N104-T104-Z104),'Motore 2021'!$H$31)</f>
        <v>0</v>
      </c>
      <c r="AG104" s="106">
        <f t="shared" si="64"/>
        <v>0</v>
      </c>
      <c r="AH104" s="106">
        <f t="shared" si="65"/>
        <v>0</v>
      </c>
      <c r="AI104" s="106">
        <f>ROUND(AG104*'MOTORE 2024'!$E$31,2)</f>
        <v>0</v>
      </c>
      <c r="AJ104" s="106">
        <f>ROUND(AH104*'Motore 2021'!$E$31,2)</f>
        <v>0</v>
      </c>
      <c r="AK104" s="106">
        <f t="shared" si="45"/>
        <v>0</v>
      </c>
      <c r="AL104" s="106">
        <f t="shared" si="46"/>
        <v>0</v>
      </c>
      <c r="AM104" s="106">
        <f t="shared" si="66"/>
        <v>0</v>
      </c>
      <c r="AN104" s="106">
        <f t="shared" si="67"/>
        <v>0</v>
      </c>
      <c r="AO104" s="106">
        <f>ROUND(AM104*'MOTORE 2024'!$E$32,2)</f>
        <v>0</v>
      </c>
      <c r="AP104" s="106">
        <f>ROUND(AN104*'Motore 2021'!$E$32,2)</f>
        <v>0</v>
      </c>
      <c r="AQ104" s="117">
        <f>IF(B104&lt;&gt;0,((Q104+R104)*Ripartizione!B104),Q104+R104)</f>
        <v>0</v>
      </c>
      <c r="AR104" s="117">
        <f>IF(B104&lt;&gt;0,((Ripartizione!B104*W104)+(Ripartizione!B104*X104)), W104+X104)</f>
        <v>0</v>
      </c>
      <c r="AS104" s="117">
        <f t="shared" si="47"/>
        <v>0</v>
      </c>
      <c r="AT104" s="117">
        <f>IF(B104&lt;&gt;0,((Ripartizione!B104*AI104)+(Ripartizione!B104*AJ104)), AI104+AJ104)</f>
        <v>0</v>
      </c>
      <c r="AU104" s="117">
        <f>IF(B104&lt;&gt;0,((Ripartizione!B104*AO104)+(Ripartizione!B104*AP104)), AO104+AP104)</f>
        <v>0</v>
      </c>
      <c r="AV104" s="117">
        <f t="shared" si="48"/>
        <v>0</v>
      </c>
      <c r="AW104" s="117">
        <f t="shared" si="49"/>
        <v>0</v>
      </c>
      <c r="AX104" s="117">
        <f>IF($C$17="SI",((C104*'MOTORE 2024'!$B$35) + (D104*'Motore 2021'!$B$35)),0)</f>
        <v>0</v>
      </c>
      <c r="AY104" s="118">
        <f>IF($C$17="SI",((C104*'MOTORE 2024'!$B$35)+(C104*'MOTORE 2024'!$B$35)*10% + (D104*'MOTORE 2024'!$B$35)+(D104*'MOTORE 2024'!$B$35)*10%),0)</f>
        <v>0</v>
      </c>
      <c r="AZ104" s="119">
        <f>IF($C$17="SI",(((C104*'MOTORE 2024'!$B$38))+((D104*'Motore 2021'!$B$38))),0)</f>
        <v>0</v>
      </c>
      <c r="BA104" s="118">
        <f>IF($C$17="SI",(((C104*'MOTORE 2024'!$B$38)+((C104*'MOTORE 2024'!$B$38)*10%))+((D104*'MOTORE 2024'!$B$38)+((D104*'MOTORE 2024'!$B$38)*10%))),0)</f>
        <v>0</v>
      </c>
      <c r="BB104" s="118">
        <f t="shared" si="50"/>
        <v>0</v>
      </c>
      <c r="BC104" s="120">
        <f t="shared" si="51"/>
        <v>0</v>
      </c>
      <c r="BD104" s="120">
        <f>IF($C$17="SI",(C104*3*('MOTORE 2024'!$B$41+'MOTORE 2024'!$B$42+'MOTORE 2024'!$B$43+'MOTORE 2024'!$B$44)),(C104*1*('MOTORE 2024'!$B$41+'MOTORE 2024'!$B$42+'MOTORE 2024'!$B$43+'MOTORE 2024'!$B$44)))</f>
        <v>0</v>
      </c>
      <c r="BE104" s="121">
        <f>IF($C$17="SI",(D104*3*('Motore 2021'!$B$41+'Motore 2021'!$B$42+'Motore 2021'!$D$43+'Motore 2021'!$B$44)),(D104*1*('Motore 2021'!$B$41+'Motore 2021'!$B$42+'Motore 2021'!$D$43+'Motore 2021'!$B$44)))</f>
        <v>0</v>
      </c>
      <c r="BF104" s="120">
        <f>IF($C$17="SI",(C104*3*('MOTORE 2024'!$B$41+'MOTORE 2024'!$B$42+'MOTORE 2024'!$B$43+'MOTORE 2024'!$B$44))+((C104*3*('MOTORE 2024'!$B$41+'MOTORE 2024'!$B$42+'MOTORE 2024'!$B$43+'MOTORE 2024'!$B$44))*10%),(C104*1*('MOTORE 2024'!$B$41+'MOTORE 2024'!$B$42+'MOTORE 2024'!$B$43+'MOTORE 2024'!$B$44))+((C104*1*('MOTORE 2024'!$B$41+'MOTORE 2024'!$B$42+'MOTORE 2024'!$B$43+'MOTORE 2024'!$B$44))*10%))</f>
        <v>0</v>
      </c>
      <c r="BG104" s="120">
        <f>IF($C$17="SI",(D104*3*('Motore 2021'!$B$41+'Motore 2021'!$B$42+'Motore 2021'!$D$43+'Motore 2021'!$B$44))+((D104*3*('Motore 2021'!$B$41+'Motore 2021'!$B$42+'Motore 2021'!$D$43+'Motore 2021'!$B$44))*10%),(D104*1*('Motore 2021'!$B$41+'Motore 2021'!$B$42+'Motore 2021'!$D$43+'Motore 2021'!$B$44))+((D104*1*('Motore 2021'!$B$41+'Motore 2021'!$B$42+'Motore 2021'!$D$43+'Motore 2021'!$B$44))*10%))</f>
        <v>0</v>
      </c>
      <c r="BH104" s="120">
        <f t="shared" si="52"/>
        <v>0</v>
      </c>
      <c r="BI104" s="120">
        <f t="shared" si="53"/>
        <v>0</v>
      </c>
      <c r="BJ104" s="120">
        <f>IF(H104&lt;&gt;0,IF($C$17="SI",((('MOTORE 2024'!$B$47+'MOTORE 2024'!$B$50+'MOTORE 2024'!$B$53)/365)*$F$14)+(((('MOTORE 2024'!$B$47+'MOTORE 2024'!$B$50+'Motore 2021'!$B$53)/365)*$F$14)*10%),(('MOTORE 2024'!$B$53/365)*$F$14)+(('MOTORE 2024'!$B$53/365)*$F$14)*10%),0)</f>
        <v>0</v>
      </c>
      <c r="BK104" s="120">
        <f>IF(H104&lt;&gt;0,IF($C$17="SI",((('Motore 2021'!$B$47+'Motore 2021'!$B$50+'Motore 2021'!$B$53)/365)*$F$13)+(((('Motore 2021'!$B$47+'Motore 2021'!$B$50+'Motore 2021'!$B$53)/365)*$F$13)*10%),(('Motore 2021'!$B$53/365)*$F$13)+(('Motore 2021'!$B$53/365)*$F$13)*10%),0)</f>
        <v>0</v>
      </c>
      <c r="BL104" s="120">
        <f>IF(H104&lt;&gt;0,IF($C$17="SI",((('MOTORE 2024'!$B$47+'MOTORE 2024'!$B$50+'MOTORE 2024'!$B$53)/365)*$F$14),(('MOTORE 2024'!$B$53/365)*$F$14)),0)</f>
        <v>0</v>
      </c>
      <c r="BM104" s="120">
        <f>IF(H104&lt;&gt;0,IF($C$17="SI",((('Motore 2021'!$B$47+'Motore 2021'!$B$50+'Motore 2021'!$B$53)/365)*$F$13),(('Motore 2021'!$B$53/365)*$F$13)),0)</f>
        <v>0</v>
      </c>
      <c r="BN104" s="120">
        <f t="shared" si="54"/>
        <v>0</v>
      </c>
      <c r="BO104" s="122">
        <f t="shared" si="55"/>
        <v>0</v>
      </c>
    </row>
    <row r="105" spans="1:67" x14ac:dyDescent="0.3">
      <c r="A105" s="65" t="s">
        <v>192</v>
      </c>
      <c r="B105" s="51">
        <v>0</v>
      </c>
      <c r="C105" s="51">
        <v>0</v>
      </c>
      <c r="D105" s="51">
        <v>0</v>
      </c>
      <c r="E105" s="51">
        <f t="shared" si="40"/>
        <v>0</v>
      </c>
      <c r="F105" s="55" t="s">
        <v>8</v>
      </c>
      <c r="G105" s="62">
        <f t="shared" si="41"/>
        <v>0</v>
      </c>
      <c r="H105" s="62">
        <f t="shared" si="42"/>
        <v>0</v>
      </c>
      <c r="I105" s="63">
        <f t="shared" si="43"/>
        <v>0</v>
      </c>
      <c r="J105" s="63">
        <f t="shared" si="44"/>
        <v>0</v>
      </c>
      <c r="K105" s="64">
        <f t="shared" si="56"/>
        <v>0</v>
      </c>
      <c r="L105" s="64">
        <f t="shared" si="57"/>
        <v>0</v>
      </c>
      <c r="M105" s="106">
        <f>IF(K105&lt;'MOTORE 2024'!$H$28,Ripartizione!K105,'MOTORE 2024'!$H$28)</f>
        <v>0</v>
      </c>
      <c r="N105" s="106">
        <f>IF(L105&lt;'Motore 2021'!$H$28,Ripartizione!L105,'Motore 2021'!$H$28)</f>
        <v>0</v>
      </c>
      <c r="O105" s="106">
        <f t="shared" si="58"/>
        <v>0</v>
      </c>
      <c r="P105" s="106">
        <f t="shared" si="59"/>
        <v>0</v>
      </c>
      <c r="Q105" s="106">
        <f>ROUND(O105*'MOTORE 2024'!$E$28,2)</f>
        <v>0</v>
      </c>
      <c r="R105" s="106">
        <f>ROUND(P105*'Motore 2021'!$E$28,2)</f>
        <v>0</v>
      </c>
      <c r="S105" s="106">
        <f>IF((K105-M105)&lt;'MOTORE 2024'!$H$29,(K105-M105),'MOTORE 2024'!$H$29)</f>
        <v>0</v>
      </c>
      <c r="T105" s="106">
        <f>IF((L105-N105)&lt;'Motore 2021'!$H$29,(L105-N105),'Motore 2021'!$H$29)</f>
        <v>0</v>
      </c>
      <c r="U105" s="106">
        <f t="shared" si="60"/>
        <v>0</v>
      </c>
      <c r="V105" s="106">
        <f t="shared" si="61"/>
        <v>0</v>
      </c>
      <c r="W105" s="106">
        <f>ROUND(U105*'MOTORE 2024'!$E$29,2)</f>
        <v>0</v>
      </c>
      <c r="X105" s="106">
        <f>ROUND(V105*'Motore 2021'!$E$29,2)</f>
        <v>0</v>
      </c>
      <c r="Y105" s="106">
        <f>IF(K105-M105-S105&lt;'MOTORE 2024'!$H$30,(Ripartizione!K105-Ripartizione!M105-Ripartizione!S105),'MOTORE 2024'!$H$30)</f>
        <v>0</v>
      </c>
      <c r="Z105" s="106">
        <f>IF(L105-N105-T105&lt;'Motore 2021'!$H$30,(Ripartizione!L105-Ripartizione!N105-Ripartizione!T105),'Motore 2021'!$H$30)</f>
        <v>0</v>
      </c>
      <c r="AA105" s="106">
        <f t="shared" si="62"/>
        <v>0</v>
      </c>
      <c r="AB105" s="106">
        <f t="shared" si="63"/>
        <v>0</v>
      </c>
      <c r="AC105" s="106">
        <f>ROUND(AA105*'MOTORE 2024'!$E$30,2)</f>
        <v>0</v>
      </c>
      <c r="AD105" s="106">
        <f>ROUND(AB105*'Motore 2021'!$E$30,2)</f>
        <v>0</v>
      </c>
      <c r="AE105" s="106">
        <f>IF((K105-M105-S105-Y105)&lt;'MOTORE 2024'!$H$31, (K105-M105-S105-Y105),'MOTORE 2024'!$H$31)</f>
        <v>0</v>
      </c>
      <c r="AF105" s="106">
        <f>IF((L105-N105-T105-Z105)&lt;'Motore 2021'!$H$31, (L105-N105-T105-Z105),'Motore 2021'!$H$31)</f>
        <v>0</v>
      </c>
      <c r="AG105" s="106">
        <f t="shared" si="64"/>
        <v>0</v>
      </c>
      <c r="AH105" s="106">
        <f t="shared" si="65"/>
        <v>0</v>
      </c>
      <c r="AI105" s="106">
        <f>ROUND(AG105*'MOTORE 2024'!$E$31,2)</f>
        <v>0</v>
      </c>
      <c r="AJ105" s="106">
        <f>ROUND(AH105*'Motore 2021'!$E$31,2)</f>
        <v>0</v>
      </c>
      <c r="AK105" s="106">
        <f t="shared" si="45"/>
        <v>0</v>
      </c>
      <c r="AL105" s="106">
        <f t="shared" si="46"/>
        <v>0</v>
      </c>
      <c r="AM105" s="106">
        <f t="shared" si="66"/>
        <v>0</v>
      </c>
      <c r="AN105" s="106">
        <f t="shared" si="67"/>
        <v>0</v>
      </c>
      <c r="AO105" s="106">
        <f>ROUND(AM105*'MOTORE 2024'!$E$32,2)</f>
        <v>0</v>
      </c>
      <c r="AP105" s="106">
        <f>ROUND(AN105*'Motore 2021'!$E$32,2)</f>
        <v>0</v>
      </c>
      <c r="AQ105" s="117">
        <f>IF(B105&lt;&gt;0,((Q105+R105)*Ripartizione!B105),Q105+R105)</f>
        <v>0</v>
      </c>
      <c r="AR105" s="117">
        <f>IF(B105&lt;&gt;0,((Ripartizione!B105*W105)+(Ripartizione!B105*X105)), W105+X105)</f>
        <v>0</v>
      </c>
      <c r="AS105" s="117">
        <f t="shared" si="47"/>
        <v>0</v>
      </c>
      <c r="AT105" s="117">
        <f>IF(B105&lt;&gt;0,((Ripartizione!B105*AI105)+(Ripartizione!B105*AJ105)), AI105+AJ105)</f>
        <v>0</v>
      </c>
      <c r="AU105" s="117">
        <f>IF(B105&lt;&gt;0,((Ripartizione!B105*AO105)+(Ripartizione!B105*AP105)), AO105+AP105)</f>
        <v>0</v>
      </c>
      <c r="AV105" s="117">
        <f t="shared" si="48"/>
        <v>0</v>
      </c>
      <c r="AW105" s="117">
        <f t="shared" si="49"/>
        <v>0</v>
      </c>
      <c r="AX105" s="117">
        <f>IF($C$17="SI",((C105*'MOTORE 2024'!$B$35) + (D105*'Motore 2021'!$B$35)),0)</f>
        <v>0</v>
      </c>
      <c r="AY105" s="118">
        <f>IF($C$17="SI",((C105*'MOTORE 2024'!$B$35)+(C105*'MOTORE 2024'!$B$35)*10% + (D105*'MOTORE 2024'!$B$35)+(D105*'MOTORE 2024'!$B$35)*10%),0)</f>
        <v>0</v>
      </c>
      <c r="AZ105" s="119">
        <f>IF($C$17="SI",(((C105*'MOTORE 2024'!$B$38))+((D105*'Motore 2021'!$B$38))),0)</f>
        <v>0</v>
      </c>
      <c r="BA105" s="118">
        <f>IF($C$17="SI",(((C105*'MOTORE 2024'!$B$38)+((C105*'MOTORE 2024'!$B$38)*10%))+((D105*'MOTORE 2024'!$B$38)+((D105*'MOTORE 2024'!$B$38)*10%))),0)</f>
        <v>0</v>
      </c>
      <c r="BB105" s="118">
        <f t="shared" si="50"/>
        <v>0</v>
      </c>
      <c r="BC105" s="120">
        <f t="shared" si="51"/>
        <v>0</v>
      </c>
      <c r="BD105" s="120">
        <f>IF($C$17="SI",(C105*3*('MOTORE 2024'!$B$41+'MOTORE 2024'!$B$42+'MOTORE 2024'!$B$43+'MOTORE 2024'!$B$44)),(C105*1*('MOTORE 2024'!$B$41+'MOTORE 2024'!$B$42+'MOTORE 2024'!$B$43+'MOTORE 2024'!$B$44)))</f>
        <v>0</v>
      </c>
      <c r="BE105" s="121">
        <f>IF($C$17="SI",(D105*3*('Motore 2021'!$B$41+'Motore 2021'!$B$42+'Motore 2021'!$D$43+'Motore 2021'!$B$44)),(D105*1*('Motore 2021'!$B$41+'Motore 2021'!$B$42+'Motore 2021'!$D$43+'Motore 2021'!$B$44)))</f>
        <v>0</v>
      </c>
      <c r="BF105" s="120">
        <f>IF($C$17="SI",(C105*3*('MOTORE 2024'!$B$41+'MOTORE 2024'!$B$42+'MOTORE 2024'!$B$43+'MOTORE 2024'!$B$44))+((C105*3*('MOTORE 2024'!$B$41+'MOTORE 2024'!$B$42+'MOTORE 2024'!$B$43+'MOTORE 2024'!$B$44))*10%),(C105*1*('MOTORE 2024'!$B$41+'MOTORE 2024'!$B$42+'MOTORE 2024'!$B$43+'MOTORE 2024'!$B$44))+((C105*1*('MOTORE 2024'!$B$41+'MOTORE 2024'!$B$42+'MOTORE 2024'!$B$43+'MOTORE 2024'!$B$44))*10%))</f>
        <v>0</v>
      </c>
      <c r="BG105" s="120">
        <f>IF($C$17="SI",(D105*3*('Motore 2021'!$B$41+'Motore 2021'!$B$42+'Motore 2021'!$D$43+'Motore 2021'!$B$44))+((D105*3*('Motore 2021'!$B$41+'Motore 2021'!$B$42+'Motore 2021'!$D$43+'Motore 2021'!$B$44))*10%),(D105*1*('Motore 2021'!$B$41+'Motore 2021'!$B$42+'Motore 2021'!$D$43+'Motore 2021'!$B$44))+((D105*1*('Motore 2021'!$B$41+'Motore 2021'!$B$42+'Motore 2021'!$D$43+'Motore 2021'!$B$44))*10%))</f>
        <v>0</v>
      </c>
      <c r="BH105" s="120">
        <f t="shared" si="52"/>
        <v>0</v>
      </c>
      <c r="BI105" s="120">
        <f t="shared" si="53"/>
        <v>0</v>
      </c>
      <c r="BJ105" s="120">
        <f>IF(H105&lt;&gt;0,IF($C$17="SI",((('MOTORE 2024'!$B$47+'MOTORE 2024'!$B$50+'MOTORE 2024'!$B$53)/365)*$F$14)+(((('MOTORE 2024'!$B$47+'MOTORE 2024'!$B$50+'Motore 2021'!$B$53)/365)*$F$14)*10%),(('MOTORE 2024'!$B$53/365)*$F$14)+(('MOTORE 2024'!$B$53/365)*$F$14)*10%),0)</f>
        <v>0</v>
      </c>
      <c r="BK105" s="120">
        <f>IF(H105&lt;&gt;0,IF($C$17="SI",((('Motore 2021'!$B$47+'Motore 2021'!$B$50+'Motore 2021'!$B$53)/365)*$F$13)+(((('Motore 2021'!$B$47+'Motore 2021'!$B$50+'Motore 2021'!$B$53)/365)*$F$13)*10%),(('Motore 2021'!$B$53/365)*$F$13)+(('Motore 2021'!$B$53/365)*$F$13)*10%),0)</f>
        <v>0</v>
      </c>
      <c r="BL105" s="120">
        <f>IF(H105&lt;&gt;0,IF($C$17="SI",((('MOTORE 2024'!$B$47+'MOTORE 2024'!$B$50+'MOTORE 2024'!$B$53)/365)*$F$14),(('MOTORE 2024'!$B$53/365)*$F$14)),0)</f>
        <v>0</v>
      </c>
      <c r="BM105" s="120">
        <f>IF(H105&lt;&gt;0,IF($C$17="SI",((('Motore 2021'!$B$47+'Motore 2021'!$B$50+'Motore 2021'!$B$53)/365)*$F$13),(('Motore 2021'!$B$53/365)*$F$13)),0)</f>
        <v>0</v>
      </c>
      <c r="BN105" s="120">
        <f t="shared" si="54"/>
        <v>0</v>
      </c>
      <c r="BO105" s="122">
        <f t="shared" si="55"/>
        <v>0</v>
      </c>
    </row>
    <row r="106" spans="1:67" x14ac:dyDescent="0.3">
      <c r="A106" s="65" t="s">
        <v>193</v>
      </c>
      <c r="B106" s="51">
        <v>0</v>
      </c>
      <c r="C106" s="51">
        <v>0</v>
      </c>
      <c r="D106" s="51">
        <v>0</v>
      </c>
      <c r="E106" s="51">
        <f t="shared" si="40"/>
        <v>0</v>
      </c>
      <c r="F106" s="55" t="s">
        <v>8</v>
      </c>
      <c r="G106" s="62">
        <f t="shared" si="41"/>
        <v>0</v>
      </c>
      <c r="H106" s="62">
        <f t="shared" si="42"/>
        <v>0</v>
      </c>
      <c r="I106" s="63">
        <f t="shared" si="43"/>
        <v>0</v>
      </c>
      <c r="J106" s="63">
        <f t="shared" si="44"/>
        <v>0</v>
      </c>
      <c r="K106" s="64">
        <f t="shared" si="56"/>
        <v>0</v>
      </c>
      <c r="L106" s="64">
        <f t="shared" si="57"/>
        <v>0</v>
      </c>
      <c r="M106" s="106">
        <f>IF(K106&lt;'MOTORE 2024'!$H$28,Ripartizione!K106,'MOTORE 2024'!$H$28)</f>
        <v>0</v>
      </c>
      <c r="N106" s="106">
        <f>IF(L106&lt;'Motore 2021'!$H$28,Ripartizione!L106,'Motore 2021'!$H$28)</f>
        <v>0</v>
      </c>
      <c r="O106" s="106">
        <f t="shared" si="58"/>
        <v>0</v>
      </c>
      <c r="P106" s="106">
        <f t="shared" si="59"/>
        <v>0</v>
      </c>
      <c r="Q106" s="106">
        <f>ROUND(O106*'MOTORE 2024'!$E$28,2)</f>
        <v>0</v>
      </c>
      <c r="R106" s="106">
        <f>ROUND(P106*'Motore 2021'!$E$28,2)</f>
        <v>0</v>
      </c>
      <c r="S106" s="106">
        <f>IF((K106-M106)&lt;'MOTORE 2024'!$H$29,(K106-M106),'MOTORE 2024'!$H$29)</f>
        <v>0</v>
      </c>
      <c r="T106" s="106">
        <f>IF((L106-N106)&lt;'Motore 2021'!$H$29,(L106-N106),'Motore 2021'!$H$29)</f>
        <v>0</v>
      </c>
      <c r="U106" s="106">
        <f t="shared" si="60"/>
        <v>0</v>
      </c>
      <c r="V106" s="106">
        <f t="shared" si="61"/>
        <v>0</v>
      </c>
      <c r="W106" s="106">
        <f>ROUND(U106*'MOTORE 2024'!$E$29,2)</f>
        <v>0</v>
      </c>
      <c r="X106" s="106">
        <f>ROUND(V106*'Motore 2021'!$E$29,2)</f>
        <v>0</v>
      </c>
      <c r="Y106" s="106">
        <f>IF(K106-M106-S106&lt;'MOTORE 2024'!$H$30,(Ripartizione!K106-Ripartizione!M106-Ripartizione!S106),'MOTORE 2024'!$H$30)</f>
        <v>0</v>
      </c>
      <c r="Z106" s="106">
        <f>IF(L106-N106-T106&lt;'Motore 2021'!$H$30,(Ripartizione!L106-Ripartizione!N106-Ripartizione!T106),'Motore 2021'!$H$30)</f>
        <v>0</v>
      </c>
      <c r="AA106" s="106">
        <f t="shared" si="62"/>
        <v>0</v>
      </c>
      <c r="AB106" s="106">
        <f t="shared" si="63"/>
        <v>0</v>
      </c>
      <c r="AC106" s="106">
        <f>ROUND(AA106*'MOTORE 2024'!$E$30,2)</f>
        <v>0</v>
      </c>
      <c r="AD106" s="106">
        <f>ROUND(AB106*'Motore 2021'!$E$30,2)</f>
        <v>0</v>
      </c>
      <c r="AE106" s="106">
        <f>IF((K106-M106-S106-Y106)&lt;'MOTORE 2024'!$H$31, (K106-M106-S106-Y106),'MOTORE 2024'!$H$31)</f>
        <v>0</v>
      </c>
      <c r="AF106" s="106">
        <f>IF((L106-N106-T106-Z106)&lt;'Motore 2021'!$H$31, (L106-N106-T106-Z106),'Motore 2021'!$H$31)</f>
        <v>0</v>
      </c>
      <c r="AG106" s="106">
        <f t="shared" si="64"/>
        <v>0</v>
      </c>
      <c r="AH106" s="106">
        <f t="shared" si="65"/>
        <v>0</v>
      </c>
      <c r="AI106" s="106">
        <f>ROUND(AG106*'MOTORE 2024'!$E$31,2)</f>
        <v>0</v>
      </c>
      <c r="AJ106" s="106">
        <f>ROUND(AH106*'Motore 2021'!$E$31,2)</f>
        <v>0</v>
      </c>
      <c r="AK106" s="106">
        <f t="shared" si="45"/>
        <v>0</v>
      </c>
      <c r="AL106" s="106">
        <f t="shared" si="46"/>
        <v>0</v>
      </c>
      <c r="AM106" s="106">
        <f t="shared" si="66"/>
        <v>0</v>
      </c>
      <c r="AN106" s="106">
        <f t="shared" si="67"/>
        <v>0</v>
      </c>
      <c r="AO106" s="106">
        <f>ROUND(AM106*'MOTORE 2024'!$E$32,2)</f>
        <v>0</v>
      </c>
      <c r="AP106" s="106">
        <f>ROUND(AN106*'Motore 2021'!$E$32,2)</f>
        <v>0</v>
      </c>
      <c r="AQ106" s="117">
        <f>IF(B106&lt;&gt;0,((Q106+R106)*Ripartizione!B106),Q106+R106)</f>
        <v>0</v>
      </c>
      <c r="AR106" s="117">
        <f>IF(B106&lt;&gt;0,((Ripartizione!B106*W106)+(Ripartizione!B106*X106)), W106+X106)</f>
        <v>0</v>
      </c>
      <c r="AS106" s="117">
        <f t="shared" si="47"/>
        <v>0</v>
      </c>
      <c r="AT106" s="117">
        <f>IF(B106&lt;&gt;0,((Ripartizione!B106*AI106)+(Ripartizione!B106*AJ106)), AI106+AJ106)</f>
        <v>0</v>
      </c>
      <c r="AU106" s="117">
        <f>IF(B106&lt;&gt;0,((Ripartizione!B106*AO106)+(Ripartizione!B106*AP106)), AO106+AP106)</f>
        <v>0</v>
      </c>
      <c r="AV106" s="117">
        <f t="shared" si="48"/>
        <v>0</v>
      </c>
      <c r="AW106" s="117">
        <f t="shared" si="49"/>
        <v>0</v>
      </c>
      <c r="AX106" s="117">
        <f>IF($C$17="SI",((C106*'MOTORE 2024'!$B$35) + (D106*'Motore 2021'!$B$35)),0)</f>
        <v>0</v>
      </c>
      <c r="AY106" s="118">
        <f>IF($C$17="SI",((C106*'MOTORE 2024'!$B$35)+(C106*'MOTORE 2024'!$B$35)*10% + (D106*'MOTORE 2024'!$B$35)+(D106*'MOTORE 2024'!$B$35)*10%),0)</f>
        <v>0</v>
      </c>
      <c r="AZ106" s="119">
        <f>IF($C$17="SI",(((C106*'MOTORE 2024'!$B$38))+((D106*'Motore 2021'!$B$38))),0)</f>
        <v>0</v>
      </c>
      <c r="BA106" s="118">
        <f>IF($C$17="SI",(((C106*'MOTORE 2024'!$B$38)+((C106*'MOTORE 2024'!$B$38)*10%))+((D106*'MOTORE 2024'!$B$38)+((D106*'MOTORE 2024'!$B$38)*10%))),0)</f>
        <v>0</v>
      </c>
      <c r="BB106" s="118">
        <f t="shared" si="50"/>
        <v>0</v>
      </c>
      <c r="BC106" s="120">
        <f t="shared" si="51"/>
        <v>0</v>
      </c>
      <c r="BD106" s="120">
        <f>IF($C$17="SI",(C106*3*('MOTORE 2024'!$B$41+'MOTORE 2024'!$B$42+'MOTORE 2024'!$B$43+'MOTORE 2024'!$B$44)),(C106*1*('MOTORE 2024'!$B$41+'MOTORE 2024'!$B$42+'MOTORE 2024'!$B$43+'MOTORE 2024'!$B$44)))</f>
        <v>0</v>
      </c>
      <c r="BE106" s="121">
        <f>IF($C$17="SI",(D106*3*('Motore 2021'!$B$41+'Motore 2021'!$B$42+'Motore 2021'!$D$43+'Motore 2021'!$B$44)),(D106*1*('Motore 2021'!$B$41+'Motore 2021'!$B$42+'Motore 2021'!$D$43+'Motore 2021'!$B$44)))</f>
        <v>0</v>
      </c>
      <c r="BF106" s="120">
        <f>IF($C$17="SI",(C106*3*('MOTORE 2024'!$B$41+'MOTORE 2024'!$B$42+'MOTORE 2024'!$B$43+'MOTORE 2024'!$B$44))+((C106*3*('MOTORE 2024'!$B$41+'MOTORE 2024'!$B$42+'MOTORE 2024'!$B$43+'MOTORE 2024'!$B$44))*10%),(C106*1*('MOTORE 2024'!$B$41+'MOTORE 2024'!$B$42+'MOTORE 2024'!$B$43+'MOTORE 2024'!$B$44))+((C106*1*('MOTORE 2024'!$B$41+'MOTORE 2024'!$B$42+'MOTORE 2024'!$B$43+'MOTORE 2024'!$B$44))*10%))</f>
        <v>0</v>
      </c>
      <c r="BG106" s="120">
        <f>IF($C$17="SI",(D106*3*('Motore 2021'!$B$41+'Motore 2021'!$B$42+'Motore 2021'!$D$43+'Motore 2021'!$B$44))+((D106*3*('Motore 2021'!$B$41+'Motore 2021'!$B$42+'Motore 2021'!$D$43+'Motore 2021'!$B$44))*10%),(D106*1*('Motore 2021'!$B$41+'Motore 2021'!$B$42+'Motore 2021'!$D$43+'Motore 2021'!$B$44))+((D106*1*('Motore 2021'!$B$41+'Motore 2021'!$B$42+'Motore 2021'!$D$43+'Motore 2021'!$B$44))*10%))</f>
        <v>0</v>
      </c>
      <c r="BH106" s="120">
        <f t="shared" si="52"/>
        <v>0</v>
      </c>
      <c r="BI106" s="120">
        <f t="shared" si="53"/>
        <v>0</v>
      </c>
      <c r="BJ106" s="120">
        <f>IF(H106&lt;&gt;0,IF($C$17="SI",((('MOTORE 2024'!$B$47+'MOTORE 2024'!$B$50+'MOTORE 2024'!$B$53)/365)*$F$14)+(((('MOTORE 2024'!$B$47+'MOTORE 2024'!$B$50+'Motore 2021'!$B$53)/365)*$F$14)*10%),(('MOTORE 2024'!$B$53/365)*$F$14)+(('MOTORE 2024'!$B$53/365)*$F$14)*10%),0)</f>
        <v>0</v>
      </c>
      <c r="BK106" s="120">
        <f>IF(H106&lt;&gt;0,IF($C$17="SI",((('Motore 2021'!$B$47+'Motore 2021'!$B$50+'Motore 2021'!$B$53)/365)*$F$13)+(((('Motore 2021'!$B$47+'Motore 2021'!$B$50+'Motore 2021'!$B$53)/365)*$F$13)*10%),(('Motore 2021'!$B$53/365)*$F$13)+(('Motore 2021'!$B$53/365)*$F$13)*10%),0)</f>
        <v>0</v>
      </c>
      <c r="BL106" s="120">
        <f>IF(H106&lt;&gt;0,IF($C$17="SI",((('MOTORE 2024'!$B$47+'MOTORE 2024'!$B$50+'MOTORE 2024'!$B$53)/365)*$F$14),(('MOTORE 2024'!$B$53/365)*$F$14)),0)</f>
        <v>0</v>
      </c>
      <c r="BM106" s="120">
        <f>IF(H106&lt;&gt;0,IF($C$17="SI",((('Motore 2021'!$B$47+'Motore 2021'!$B$50+'Motore 2021'!$B$53)/365)*$F$13),(('Motore 2021'!$B$53/365)*$F$13)),0)</f>
        <v>0</v>
      </c>
      <c r="BN106" s="120">
        <f t="shared" si="54"/>
        <v>0</v>
      </c>
      <c r="BO106" s="122">
        <f t="shared" si="55"/>
        <v>0</v>
      </c>
    </row>
    <row r="107" spans="1:67" x14ac:dyDescent="0.3">
      <c r="A107" s="65" t="s">
        <v>194</v>
      </c>
      <c r="B107" s="51">
        <v>0</v>
      </c>
      <c r="C107" s="51">
        <v>0</v>
      </c>
      <c r="D107" s="51">
        <v>0</v>
      </c>
      <c r="E107" s="51">
        <f t="shared" si="40"/>
        <v>0</v>
      </c>
      <c r="F107" s="55" t="s">
        <v>8</v>
      </c>
      <c r="G107" s="62">
        <f t="shared" si="41"/>
        <v>0</v>
      </c>
      <c r="H107" s="62">
        <f t="shared" si="42"/>
        <v>0</v>
      </c>
      <c r="I107" s="63">
        <f t="shared" si="43"/>
        <v>0</v>
      </c>
      <c r="J107" s="63">
        <f t="shared" si="44"/>
        <v>0</v>
      </c>
      <c r="K107" s="64">
        <f t="shared" si="56"/>
        <v>0</v>
      </c>
      <c r="L107" s="64">
        <f t="shared" si="57"/>
        <v>0</v>
      </c>
      <c r="M107" s="106">
        <f>IF(K107&lt;'MOTORE 2024'!$H$28,Ripartizione!K107,'MOTORE 2024'!$H$28)</f>
        <v>0</v>
      </c>
      <c r="N107" s="106">
        <f>IF(L107&lt;'Motore 2021'!$H$28,Ripartizione!L107,'Motore 2021'!$H$28)</f>
        <v>0</v>
      </c>
      <c r="O107" s="106">
        <f t="shared" si="58"/>
        <v>0</v>
      </c>
      <c r="P107" s="106">
        <f t="shared" si="59"/>
        <v>0</v>
      </c>
      <c r="Q107" s="106">
        <f>ROUND(O107*'MOTORE 2024'!$E$28,2)</f>
        <v>0</v>
      </c>
      <c r="R107" s="106">
        <f>ROUND(P107*'Motore 2021'!$E$28,2)</f>
        <v>0</v>
      </c>
      <c r="S107" s="106">
        <f>IF((K107-M107)&lt;'MOTORE 2024'!$H$29,(K107-M107),'MOTORE 2024'!$H$29)</f>
        <v>0</v>
      </c>
      <c r="T107" s="106">
        <f>IF((L107-N107)&lt;'Motore 2021'!$H$29,(L107-N107),'Motore 2021'!$H$29)</f>
        <v>0</v>
      </c>
      <c r="U107" s="106">
        <f t="shared" si="60"/>
        <v>0</v>
      </c>
      <c r="V107" s="106">
        <f t="shared" si="61"/>
        <v>0</v>
      </c>
      <c r="W107" s="106">
        <f>ROUND(U107*'MOTORE 2024'!$E$29,2)</f>
        <v>0</v>
      </c>
      <c r="X107" s="106">
        <f>ROUND(V107*'Motore 2021'!$E$29,2)</f>
        <v>0</v>
      </c>
      <c r="Y107" s="106">
        <f>IF(K107-M107-S107&lt;'MOTORE 2024'!$H$30,(Ripartizione!K107-Ripartizione!M107-Ripartizione!S107),'MOTORE 2024'!$H$30)</f>
        <v>0</v>
      </c>
      <c r="Z107" s="106">
        <f>IF(L107-N107-T107&lt;'Motore 2021'!$H$30,(Ripartizione!L107-Ripartizione!N107-Ripartizione!T107),'Motore 2021'!$H$30)</f>
        <v>0</v>
      </c>
      <c r="AA107" s="106">
        <f t="shared" si="62"/>
        <v>0</v>
      </c>
      <c r="AB107" s="106">
        <f t="shared" si="63"/>
        <v>0</v>
      </c>
      <c r="AC107" s="106">
        <f>ROUND(AA107*'MOTORE 2024'!$E$30,2)</f>
        <v>0</v>
      </c>
      <c r="AD107" s="106">
        <f>ROUND(AB107*'Motore 2021'!$E$30,2)</f>
        <v>0</v>
      </c>
      <c r="AE107" s="106">
        <f>IF((K107-M107-S107-Y107)&lt;'MOTORE 2024'!$H$31, (K107-M107-S107-Y107),'MOTORE 2024'!$H$31)</f>
        <v>0</v>
      </c>
      <c r="AF107" s="106">
        <f>IF((L107-N107-T107-Z107)&lt;'Motore 2021'!$H$31, (L107-N107-T107-Z107),'Motore 2021'!$H$31)</f>
        <v>0</v>
      </c>
      <c r="AG107" s="106">
        <f t="shared" si="64"/>
        <v>0</v>
      </c>
      <c r="AH107" s="106">
        <f t="shared" si="65"/>
        <v>0</v>
      </c>
      <c r="AI107" s="106">
        <f>ROUND(AG107*'MOTORE 2024'!$E$31,2)</f>
        <v>0</v>
      </c>
      <c r="AJ107" s="106">
        <f>ROUND(AH107*'Motore 2021'!$E$31,2)</f>
        <v>0</v>
      </c>
      <c r="AK107" s="106">
        <f t="shared" si="45"/>
        <v>0</v>
      </c>
      <c r="AL107" s="106">
        <f t="shared" si="46"/>
        <v>0</v>
      </c>
      <c r="AM107" s="106">
        <f t="shared" si="66"/>
        <v>0</v>
      </c>
      <c r="AN107" s="106">
        <f t="shared" si="67"/>
        <v>0</v>
      </c>
      <c r="AO107" s="106">
        <f>ROUND(AM107*'MOTORE 2024'!$E$32,2)</f>
        <v>0</v>
      </c>
      <c r="AP107" s="106">
        <f>ROUND(AN107*'Motore 2021'!$E$32,2)</f>
        <v>0</v>
      </c>
      <c r="AQ107" s="117">
        <f>IF(B107&lt;&gt;0,((Q107+R107)*Ripartizione!B107),Q107+R107)</f>
        <v>0</v>
      </c>
      <c r="AR107" s="117">
        <f>IF(B107&lt;&gt;0,((Ripartizione!B107*W107)+(Ripartizione!B107*X107)), W107+X107)</f>
        <v>0</v>
      </c>
      <c r="AS107" s="117">
        <f t="shared" si="47"/>
        <v>0</v>
      </c>
      <c r="AT107" s="117">
        <f>IF(B107&lt;&gt;0,((Ripartizione!B107*AI107)+(Ripartizione!B107*AJ107)), AI107+AJ107)</f>
        <v>0</v>
      </c>
      <c r="AU107" s="117">
        <f>IF(B107&lt;&gt;0,((Ripartizione!B107*AO107)+(Ripartizione!B107*AP107)), AO107+AP107)</f>
        <v>0</v>
      </c>
      <c r="AV107" s="117">
        <f t="shared" si="48"/>
        <v>0</v>
      </c>
      <c r="AW107" s="117">
        <f t="shared" si="49"/>
        <v>0</v>
      </c>
      <c r="AX107" s="117">
        <f>IF($C$17="SI",((C107*'MOTORE 2024'!$B$35) + (D107*'Motore 2021'!$B$35)),0)</f>
        <v>0</v>
      </c>
      <c r="AY107" s="118">
        <f>IF($C$17="SI",((C107*'MOTORE 2024'!$B$35)+(C107*'MOTORE 2024'!$B$35)*10% + (D107*'MOTORE 2024'!$B$35)+(D107*'MOTORE 2024'!$B$35)*10%),0)</f>
        <v>0</v>
      </c>
      <c r="AZ107" s="119">
        <f>IF($C$17="SI",(((C107*'MOTORE 2024'!$B$38))+((D107*'Motore 2021'!$B$38))),0)</f>
        <v>0</v>
      </c>
      <c r="BA107" s="118">
        <f>IF($C$17="SI",(((C107*'MOTORE 2024'!$B$38)+((C107*'MOTORE 2024'!$B$38)*10%))+((D107*'MOTORE 2024'!$B$38)+((D107*'MOTORE 2024'!$B$38)*10%))),0)</f>
        <v>0</v>
      </c>
      <c r="BB107" s="118">
        <f t="shared" si="50"/>
        <v>0</v>
      </c>
      <c r="BC107" s="120">
        <f t="shared" si="51"/>
        <v>0</v>
      </c>
      <c r="BD107" s="120">
        <f>IF($C$17="SI",(C107*3*('MOTORE 2024'!$B$41+'MOTORE 2024'!$B$42+'MOTORE 2024'!$B$43+'MOTORE 2024'!$B$44)),(C107*1*('MOTORE 2024'!$B$41+'MOTORE 2024'!$B$42+'MOTORE 2024'!$B$43+'MOTORE 2024'!$B$44)))</f>
        <v>0</v>
      </c>
      <c r="BE107" s="121">
        <f>IF($C$17="SI",(D107*3*('Motore 2021'!$B$41+'Motore 2021'!$B$42+'Motore 2021'!$D$43+'Motore 2021'!$B$44)),(D107*1*('Motore 2021'!$B$41+'Motore 2021'!$B$42+'Motore 2021'!$D$43+'Motore 2021'!$B$44)))</f>
        <v>0</v>
      </c>
      <c r="BF107" s="120">
        <f>IF($C$17="SI",(C107*3*('MOTORE 2024'!$B$41+'MOTORE 2024'!$B$42+'MOTORE 2024'!$B$43+'MOTORE 2024'!$B$44))+((C107*3*('MOTORE 2024'!$B$41+'MOTORE 2024'!$B$42+'MOTORE 2024'!$B$43+'MOTORE 2024'!$B$44))*10%),(C107*1*('MOTORE 2024'!$B$41+'MOTORE 2024'!$B$42+'MOTORE 2024'!$B$43+'MOTORE 2024'!$B$44))+((C107*1*('MOTORE 2024'!$B$41+'MOTORE 2024'!$B$42+'MOTORE 2024'!$B$43+'MOTORE 2024'!$B$44))*10%))</f>
        <v>0</v>
      </c>
      <c r="BG107" s="120">
        <f>IF($C$17="SI",(D107*3*('Motore 2021'!$B$41+'Motore 2021'!$B$42+'Motore 2021'!$D$43+'Motore 2021'!$B$44))+((D107*3*('Motore 2021'!$B$41+'Motore 2021'!$B$42+'Motore 2021'!$D$43+'Motore 2021'!$B$44))*10%),(D107*1*('Motore 2021'!$B$41+'Motore 2021'!$B$42+'Motore 2021'!$D$43+'Motore 2021'!$B$44))+((D107*1*('Motore 2021'!$B$41+'Motore 2021'!$B$42+'Motore 2021'!$D$43+'Motore 2021'!$B$44))*10%))</f>
        <v>0</v>
      </c>
      <c r="BH107" s="120">
        <f t="shared" si="52"/>
        <v>0</v>
      </c>
      <c r="BI107" s="120">
        <f t="shared" si="53"/>
        <v>0</v>
      </c>
      <c r="BJ107" s="120">
        <f>IF(H107&lt;&gt;0,IF($C$17="SI",((('MOTORE 2024'!$B$47+'MOTORE 2024'!$B$50+'MOTORE 2024'!$B$53)/365)*$F$14)+(((('MOTORE 2024'!$B$47+'MOTORE 2024'!$B$50+'Motore 2021'!$B$53)/365)*$F$14)*10%),(('MOTORE 2024'!$B$53/365)*$F$14)+(('MOTORE 2024'!$B$53/365)*$F$14)*10%),0)</f>
        <v>0</v>
      </c>
      <c r="BK107" s="120">
        <f>IF(H107&lt;&gt;0,IF($C$17="SI",((('Motore 2021'!$B$47+'Motore 2021'!$B$50+'Motore 2021'!$B$53)/365)*$F$13)+(((('Motore 2021'!$B$47+'Motore 2021'!$B$50+'Motore 2021'!$B$53)/365)*$F$13)*10%),(('Motore 2021'!$B$53/365)*$F$13)+(('Motore 2021'!$B$53/365)*$F$13)*10%),0)</f>
        <v>0</v>
      </c>
      <c r="BL107" s="120">
        <f>IF(H107&lt;&gt;0,IF($C$17="SI",((('MOTORE 2024'!$B$47+'MOTORE 2024'!$B$50+'MOTORE 2024'!$B$53)/365)*$F$14),(('MOTORE 2024'!$B$53/365)*$F$14)),0)</f>
        <v>0</v>
      </c>
      <c r="BM107" s="120">
        <f>IF(H107&lt;&gt;0,IF($C$17="SI",((('Motore 2021'!$B$47+'Motore 2021'!$B$50+'Motore 2021'!$B$53)/365)*$F$13),(('Motore 2021'!$B$53/365)*$F$13)),0)</f>
        <v>0</v>
      </c>
      <c r="BN107" s="120">
        <f t="shared" si="54"/>
        <v>0</v>
      </c>
      <c r="BO107" s="122">
        <f t="shared" si="55"/>
        <v>0</v>
      </c>
    </row>
    <row r="108" spans="1:67" x14ac:dyDescent="0.3">
      <c r="A108" s="65" t="s">
        <v>195</v>
      </c>
      <c r="B108" s="51">
        <v>0</v>
      </c>
      <c r="C108" s="51">
        <v>0</v>
      </c>
      <c r="D108" s="51">
        <v>0</v>
      </c>
      <c r="E108" s="51">
        <f t="shared" si="40"/>
        <v>0</v>
      </c>
      <c r="F108" s="55" t="s">
        <v>8</v>
      </c>
      <c r="G108" s="62">
        <f t="shared" si="41"/>
        <v>0</v>
      </c>
      <c r="H108" s="62">
        <f t="shared" si="42"/>
        <v>0</v>
      </c>
      <c r="I108" s="63">
        <f t="shared" si="43"/>
        <v>0</v>
      </c>
      <c r="J108" s="63">
        <f t="shared" si="44"/>
        <v>0</v>
      </c>
      <c r="K108" s="64">
        <f t="shared" si="56"/>
        <v>0</v>
      </c>
      <c r="L108" s="64">
        <f t="shared" si="57"/>
        <v>0</v>
      </c>
      <c r="M108" s="106">
        <f>IF(K108&lt;'MOTORE 2024'!$H$28,Ripartizione!K108,'MOTORE 2024'!$H$28)</f>
        <v>0</v>
      </c>
      <c r="N108" s="106">
        <f>IF(L108&lt;'Motore 2021'!$H$28,Ripartizione!L108,'Motore 2021'!$H$28)</f>
        <v>0</v>
      </c>
      <c r="O108" s="106">
        <f t="shared" si="58"/>
        <v>0</v>
      </c>
      <c r="P108" s="106">
        <f t="shared" si="59"/>
        <v>0</v>
      </c>
      <c r="Q108" s="106">
        <f>ROUND(O108*'MOTORE 2024'!$E$28,2)</f>
        <v>0</v>
      </c>
      <c r="R108" s="106">
        <f>ROUND(P108*'Motore 2021'!$E$28,2)</f>
        <v>0</v>
      </c>
      <c r="S108" s="106">
        <f>IF((K108-M108)&lt;'MOTORE 2024'!$H$29,(K108-M108),'MOTORE 2024'!$H$29)</f>
        <v>0</v>
      </c>
      <c r="T108" s="106">
        <f>IF((L108-N108)&lt;'Motore 2021'!$H$29,(L108-N108),'Motore 2021'!$H$29)</f>
        <v>0</v>
      </c>
      <c r="U108" s="106">
        <f t="shared" si="60"/>
        <v>0</v>
      </c>
      <c r="V108" s="106">
        <f t="shared" si="61"/>
        <v>0</v>
      </c>
      <c r="W108" s="106">
        <f>ROUND(U108*'MOTORE 2024'!$E$29,2)</f>
        <v>0</v>
      </c>
      <c r="X108" s="106">
        <f>ROUND(V108*'Motore 2021'!$E$29,2)</f>
        <v>0</v>
      </c>
      <c r="Y108" s="106">
        <f>IF(K108-M108-S108&lt;'MOTORE 2024'!$H$30,(Ripartizione!K108-Ripartizione!M108-Ripartizione!S108),'MOTORE 2024'!$H$30)</f>
        <v>0</v>
      </c>
      <c r="Z108" s="106">
        <f>IF(L108-N108-T108&lt;'Motore 2021'!$H$30,(Ripartizione!L108-Ripartizione!N108-Ripartizione!T108),'Motore 2021'!$H$30)</f>
        <v>0</v>
      </c>
      <c r="AA108" s="106">
        <f t="shared" si="62"/>
        <v>0</v>
      </c>
      <c r="AB108" s="106">
        <f t="shared" si="63"/>
        <v>0</v>
      </c>
      <c r="AC108" s="106">
        <f>ROUND(AA108*'MOTORE 2024'!$E$30,2)</f>
        <v>0</v>
      </c>
      <c r="AD108" s="106">
        <f>ROUND(AB108*'Motore 2021'!$E$30,2)</f>
        <v>0</v>
      </c>
      <c r="AE108" s="106">
        <f>IF((K108-M108-S108-Y108)&lt;'MOTORE 2024'!$H$31, (K108-M108-S108-Y108),'MOTORE 2024'!$H$31)</f>
        <v>0</v>
      </c>
      <c r="AF108" s="106">
        <f>IF((L108-N108-T108-Z108)&lt;'Motore 2021'!$H$31, (L108-N108-T108-Z108),'Motore 2021'!$H$31)</f>
        <v>0</v>
      </c>
      <c r="AG108" s="106">
        <f t="shared" si="64"/>
        <v>0</v>
      </c>
      <c r="AH108" s="106">
        <f t="shared" si="65"/>
        <v>0</v>
      </c>
      <c r="AI108" s="106">
        <f>ROUND(AG108*'MOTORE 2024'!$E$31,2)</f>
        <v>0</v>
      </c>
      <c r="AJ108" s="106">
        <f>ROUND(AH108*'Motore 2021'!$E$31,2)</f>
        <v>0</v>
      </c>
      <c r="AK108" s="106">
        <f t="shared" si="45"/>
        <v>0</v>
      </c>
      <c r="AL108" s="106">
        <f t="shared" si="46"/>
        <v>0</v>
      </c>
      <c r="AM108" s="106">
        <f t="shared" si="66"/>
        <v>0</v>
      </c>
      <c r="AN108" s="106">
        <f t="shared" si="67"/>
        <v>0</v>
      </c>
      <c r="AO108" s="106">
        <f>ROUND(AM108*'MOTORE 2024'!$E$32,2)</f>
        <v>0</v>
      </c>
      <c r="AP108" s="106">
        <f>ROUND(AN108*'Motore 2021'!$E$32,2)</f>
        <v>0</v>
      </c>
      <c r="AQ108" s="117">
        <f>IF(B108&lt;&gt;0,((Q108+R108)*Ripartizione!B108),Q108+R108)</f>
        <v>0</v>
      </c>
      <c r="AR108" s="117">
        <f>IF(B108&lt;&gt;0,((Ripartizione!B108*W108)+(Ripartizione!B108*X108)), W108+X108)</f>
        <v>0</v>
      </c>
      <c r="AS108" s="117">
        <f t="shared" si="47"/>
        <v>0</v>
      </c>
      <c r="AT108" s="117">
        <f>IF(B108&lt;&gt;0,((Ripartizione!B108*AI108)+(Ripartizione!B108*AJ108)), AI108+AJ108)</f>
        <v>0</v>
      </c>
      <c r="AU108" s="117">
        <f>IF(B108&lt;&gt;0,((Ripartizione!B108*AO108)+(Ripartizione!B108*AP108)), AO108+AP108)</f>
        <v>0</v>
      </c>
      <c r="AV108" s="117">
        <f t="shared" si="48"/>
        <v>0</v>
      </c>
      <c r="AW108" s="117">
        <f t="shared" si="49"/>
        <v>0</v>
      </c>
      <c r="AX108" s="117">
        <f>IF($C$17="SI",((C108*'MOTORE 2024'!$B$35) + (D108*'Motore 2021'!$B$35)),0)</f>
        <v>0</v>
      </c>
      <c r="AY108" s="118">
        <f>IF($C$17="SI",((C108*'MOTORE 2024'!$B$35)+(C108*'MOTORE 2024'!$B$35)*10% + (D108*'MOTORE 2024'!$B$35)+(D108*'MOTORE 2024'!$B$35)*10%),0)</f>
        <v>0</v>
      </c>
      <c r="AZ108" s="119">
        <f>IF($C$17="SI",(((C108*'MOTORE 2024'!$B$38))+((D108*'Motore 2021'!$B$38))),0)</f>
        <v>0</v>
      </c>
      <c r="BA108" s="118">
        <f>IF($C$17="SI",(((C108*'MOTORE 2024'!$B$38)+((C108*'MOTORE 2024'!$B$38)*10%))+((D108*'MOTORE 2024'!$B$38)+((D108*'MOTORE 2024'!$B$38)*10%))),0)</f>
        <v>0</v>
      </c>
      <c r="BB108" s="118">
        <f t="shared" si="50"/>
        <v>0</v>
      </c>
      <c r="BC108" s="120">
        <f t="shared" si="51"/>
        <v>0</v>
      </c>
      <c r="BD108" s="120">
        <f>IF($C$17="SI",(C108*3*('MOTORE 2024'!$B$41+'MOTORE 2024'!$B$42+'MOTORE 2024'!$B$43+'MOTORE 2024'!$B$44)),(C108*1*('MOTORE 2024'!$B$41+'MOTORE 2024'!$B$42+'MOTORE 2024'!$B$43+'MOTORE 2024'!$B$44)))</f>
        <v>0</v>
      </c>
      <c r="BE108" s="121">
        <f>IF($C$17="SI",(D108*3*('Motore 2021'!$B$41+'Motore 2021'!$B$42+'Motore 2021'!$D$43+'Motore 2021'!$B$44)),(D108*1*('Motore 2021'!$B$41+'Motore 2021'!$B$42+'Motore 2021'!$D$43+'Motore 2021'!$B$44)))</f>
        <v>0</v>
      </c>
      <c r="BF108" s="120">
        <f>IF($C$17="SI",(C108*3*('MOTORE 2024'!$B$41+'MOTORE 2024'!$B$42+'MOTORE 2024'!$B$43+'MOTORE 2024'!$B$44))+((C108*3*('MOTORE 2024'!$B$41+'MOTORE 2024'!$B$42+'MOTORE 2024'!$B$43+'MOTORE 2024'!$B$44))*10%),(C108*1*('MOTORE 2024'!$B$41+'MOTORE 2024'!$B$42+'MOTORE 2024'!$B$43+'MOTORE 2024'!$B$44))+((C108*1*('MOTORE 2024'!$B$41+'MOTORE 2024'!$B$42+'MOTORE 2024'!$B$43+'MOTORE 2024'!$B$44))*10%))</f>
        <v>0</v>
      </c>
      <c r="BG108" s="120">
        <f>IF($C$17="SI",(D108*3*('Motore 2021'!$B$41+'Motore 2021'!$B$42+'Motore 2021'!$D$43+'Motore 2021'!$B$44))+((D108*3*('Motore 2021'!$B$41+'Motore 2021'!$B$42+'Motore 2021'!$D$43+'Motore 2021'!$B$44))*10%),(D108*1*('Motore 2021'!$B$41+'Motore 2021'!$B$42+'Motore 2021'!$D$43+'Motore 2021'!$B$44))+((D108*1*('Motore 2021'!$B$41+'Motore 2021'!$B$42+'Motore 2021'!$D$43+'Motore 2021'!$B$44))*10%))</f>
        <v>0</v>
      </c>
      <c r="BH108" s="120">
        <f t="shared" si="52"/>
        <v>0</v>
      </c>
      <c r="BI108" s="120">
        <f t="shared" si="53"/>
        <v>0</v>
      </c>
      <c r="BJ108" s="120">
        <f>IF(H108&lt;&gt;0,IF($C$17="SI",((('MOTORE 2024'!$B$47+'MOTORE 2024'!$B$50+'MOTORE 2024'!$B$53)/365)*$F$14)+(((('MOTORE 2024'!$B$47+'MOTORE 2024'!$B$50+'Motore 2021'!$B$53)/365)*$F$14)*10%),(('MOTORE 2024'!$B$53/365)*$F$14)+(('MOTORE 2024'!$B$53/365)*$F$14)*10%),0)</f>
        <v>0</v>
      </c>
      <c r="BK108" s="120">
        <f>IF(H108&lt;&gt;0,IF($C$17="SI",((('Motore 2021'!$B$47+'Motore 2021'!$B$50+'Motore 2021'!$B$53)/365)*$F$13)+(((('Motore 2021'!$B$47+'Motore 2021'!$B$50+'Motore 2021'!$B$53)/365)*$F$13)*10%),(('Motore 2021'!$B$53/365)*$F$13)+(('Motore 2021'!$B$53/365)*$F$13)*10%),0)</f>
        <v>0</v>
      </c>
      <c r="BL108" s="120">
        <f>IF(H108&lt;&gt;0,IF($C$17="SI",((('MOTORE 2024'!$B$47+'MOTORE 2024'!$B$50+'MOTORE 2024'!$B$53)/365)*$F$14),(('MOTORE 2024'!$B$53/365)*$F$14)),0)</f>
        <v>0</v>
      </c>
      <c r="BM108" s="120">
        <f>IF(H108&lt;&gt;0,IF($C$17="SI",((('Motore 2021'!$B$47+'Motore 2021'!$B$50+'Motore 2021'!$B$53)/365)*$F$13),(('Motore 2021'!$B$53/365)*$F$13)),0)</f>
        <v>0</v>
      </c>
      <c r="BN108" s="120">
        <f t="shared" si="54"/>
        <v>0</v>
      </c>
      <c r="BO108" s="122">
        <f t="shared" si="55"/>
        <v>0</v>
      </c>
    </row>
    <row r="109" spans="1:67" x14ac:dyDescent="0.3">
      <c r="A109" s="65" t="s">
        <v>196</v>
      </c>
      <c r="B109" s="51">
        <v>0</v>
      </c>
      <c r="C109" s="51">
        <v>0</v>
      </c>
      <c r="D109" s="51">
        <v>0</v>
      </c>
      <c r="E109" s="51">
        <f t="shared" si="40"/>
        <v>0</v>
      </c>
      <c r="F109" s="55" t="s">
        <v>8</v>
      </c>
      <c r="G109" s="62">
        <f t="shared" si="41"/>
        <v>0</v>
      </c>
      <c r="H109" s="62">
        <f t="shared" si="42"/>
        <v>0</v>
      </c>
      <c r="I109" s="63">
        <f t="shared" si="43"/>
        <v>0</v>
      </c>
      <c r="J109" s="63">
        <f t="shared" si="44"/>
        <v>0</v>
      </c>
      <c r="K109" s="64">
        <f t="shared" si="56"/>
        <v>0</v>
      </c>
      <c r="L109" s="64">
        <f t="shared" si="57"/>
        <v>0</v>
      </c>
      <c r="M109" s="106">
        <f>IF(K109&lt;'MOTORE 2024'!$H$28,Ripartizione!K109,'MOTORE 2024'!$H$28)</f>
        <v>0</v>
      </c>
      <c r="N109" s="106">
        <f>IF(L109&lt;'Motore 2021'!$H$28,Ripartizione!L109,'Motore 2021'!$H$28)</f>
        <v>0</v>
      </c>
      <c r="O109" s="106">
        <f t="shared" si="58"/>
        <v>0</v>
      </c>
      <c r="P109" s="106">
        <f t="shared" si="59"/>
        <v>0</v>
      </c>
      <c r="Q109" s="106">
        <f>ROUND(O109*'MOTORE 2024'!$E$28,2)</f>
        <v>0</v>
      </c>
      <c r="R109" s="106">
        <f>ROUND(P109*'Motore 2021'!$E$28,2)</f>
        <v>0</v>
      </c>
      <c r="S109" s="106">
        <f>IF((K109-M109)&lt;'MOTORE 2024'!$H$29,(K109-M109),'MOTORE 2024'!$H$29)</f>
        <v>0</v>
      </c>
      <c r="T109" s="106">
        <f>IF((L109-N109)&lt;'Motore 2021'!$H$29,(L109-N109),'Motore 2021'!$H$29)</f>
        <v>0</v>
      </c>
      <c r="U109" s="106">
        <f t="shared" si="60"/>
        <v>0</v>
      </c>
      <c r="V109" s="106">
        <f t="shared" si="61"/>
        <v>0</v>
      </c>
      <c r="W109" s="106">
        <f>ROUND(U109*'MOTORE 2024'!$E$29,2)</f>
        <v>0</v>
      </c>
      <c r="X109" s="106">
        <f>ROUND(V109*'Motore 2021'!$E$29,2)</f>
        <v>0</v>
      </c>
      <c r="Y109" s="106">
        <f>IF(K109-M109-S109&lt;'MOTORE 2024'!$H$30,(Ripartizione!K109-Ripartizione!M109-Ripartizione!S109),'MOTORE 2024'!$H$30)</f>
        <v>0</v>
      </c>
      <c r="Z109" s="106">
        <f>IF(L109-N109-T109&lt;'Motore 2021'!$H$30,(Ripartizione!L109-Ripartizione!N109-Ripartizione!T109),'Motore 2021'!$H$30)</f>
        <v>0</v>
      </c>
      <c r="AA109" s="106">
        <f t="shared" si="62"/>
        <v>0</v>
      </c>
      <c r="AB109" s="106">
        <f t="shared" si="63"/>
        <v>0</v>
      </c>
      <c r="AC109" s="106">
        <f>ROUND(AA109*'MOTORE 2024'!$E$30,2)</f>
        <v>0</v>
      </c>
      <c r="AD109" s="106">
        <f>ROUND(AB109*'Motore 2021'!$E$30,2)</f>
        <v>0</v>
      </c>
      <c r="AE109" s="106">
        <f>IF((K109-M109-S109-Y109)&lt;'MOTORE 2024'!$H$31, (K109-M109-S109-Y109),'MOTORE 2024'!$H$31)</f>
        <v>0</v>
      </c>
      <c r="AF109" s="106">
        <f>IF((L109-N109-T109-Z109)&lt;'Motore 2021'!$H$31, (L109-N109-T109-Z109),'Motore 2021'!$H$31)</f>
        <v>0</v>
      </c>
      <c r="AG109" s="106">
        <f t="shared" si="64"/>
        <v>0</v>
      </c>
      <c r="AH109" s="106">
        <f t="shared" si="65"/>
        <v>0</v>
      </c>
      <c r="AI109" s="106">
        <f>ROUND(AG109*'MOTORE 2024'!$E$31,2)</f>
        <v>0</v>
      </c>
      <c r="AJ109" s="106">
        <f>ROUND(AH109*'Motore 2021'!$E$31,2)</f>
        <v>0</v>
      </c>
      <c r="AK109" s="106">
        <f t="shared" si="45"/>
        <v>0</v>
      </c>
      <c r="AL109" s="106">
        <f t="shared" si="46"/>
        <v>0</v>
      </c>
      <c r="AM109" s="106">
        <f t="shared" si="66"/>
        <v>0</v>
      </c>
      <c r="AN109" s="106">
        <f t="shared" si="67"/>
        <v>0</v>
      </c>
      <c r="AO109" s="106">
        <f>ROUND(AM109*'MOTORE 2024'!$E$32,2)</f>
        <v>0</v>
      </c>
      <c r="AP109" s="106">
        <f>ROUND(AN109*'Motore 2021'!$E$32,2)</f>
        <v>0</v>
      </c>
      <c r="AQ109" s="117">
        <f>IF(B109&lt;&gt;0,((Q109+R109)*Ripartizione!B109),Q109+R109)</f>
        <v>0</v>
      </c>
      <c r="AR109" s="117">
        <f>IF(B109&lt;&gt;0,((Ripartizione!B109*W109)+(Ripartizione!B109*X109)), W109+X109)</f>
        <v>0</v>
      </c>
      <c r="AS109" s="117">
        <f t="shared" si="47"/>
        <v>0</v>
      </c>
      <c r="AT109" s="117">
        <f>IF(B109&lt;&gt;0,((Ripartizione!B109*AI109)+(Ripartizione!B109*AJ109)), AI109+AJ109)</f>
        <v>0</v>
      </c>
      <c r="AU109" s="117">
        <f>IF(B109&lt;&gt;0,((Ripartizione!B109*AO109)+(Ripartizione!B109*AP109)), AO109+AP109)</f>
        <v>0</v>
      </c>
      <c r="AV109" s="117">
        <f t="shared" si="48"/>
        <v>0</v>
      </c>
      <c r="AW109" s="117">
        <f t="shared" si="49"/>
        <v>0</v>
      </c>
      <c r="AX109" s="117">
        <f>IF($C$17="SI",((C109*'MOTORE 2024'!$B$35) + (D109*'Motore 2021'!$B$35)),0)</f>
        <v>0</v>
      </c>
      <c r="AY109" s="118">
        <f>IF($C$17="SI",((C109*'MOTORE 2024'!$B$35)+(C109*'MOTORE 2024'!$B$35)*10% + (D109*'MOTORE 2024'!$B$35)+(D109*'MOTORE 2024'!$B$35)*10%),0)</f>
        <v>0</v>
      </c>
      <c r="AZ109" s="119">
        <f>IF($C$17="SI",(((C109*'MOTORE 2024'!$B$38))+((D109*'Motore 2021'!$B$38))),0)</f>
        <v>0</v>
      </c>
      <c r="BA109" s="118">
        <f>IF($C$17="SI",(((C109*'MOTORE 2024'!$B$38)+((C109*'MOTORE 2024'!$B$38)*10%))+((D109*'MOTORE 2024'!$B$38)+((D109*'MOTORE 2024'!$B$38)*10%))),0)</f>
        <v>0</v>
      </c>
      <c r="BB109" s="118">
        <f t="shared" si="50"/>
        <v>0</v>
      </c>
      <c r="BC109" s="120">
        <f t="shared" si="51"/>
        <v>0</v>
      </c>
      <c r="BD109" s="120">
        <f>IF($C$17="SI",(C109*3*('MOTORE 2024'!$B$41+'MOTORE 2024'!$B$42+'MOTORE 2024'!$B$43+'MOTORE 2024'!$B$44)),(C109*1*('MOTORE 2024'!$B$41+'MOTORE 2024'!$B$42+'MOTORE 2024'!$B$43+'MOTORE 2024'!$B$44)))</f>
        <v>0</v>
      </c>
      <c r="BE109" s="121">
        <f>IF($C$17="SI",(D109*3*('Motore 2021'!$B$41+'Motore 2021'!$B$42+'Motore 2021'!$D$43+'Motore 2021'!$B$44)),(D109*1*('Motore 2021'!$B$41+'Motore 2021'!$B$42+'Motore 2021'!$D$43+'Motore 2021'!$B$44)))</f>
        <v>0</v>
      </c>
      <c r="BF109" s="120">
        <f>IF($C$17="SI",(C109*3*('MOTORE 2024'!$B$41+'MOTORE 2024'!$B$42+'MOTORE 2024'!$B$43+'MOTORE 2024'!$B$44))+((C109*3*('MOTORE 2024'!$B$41+'MOTORE 2024'!$B$42+'MOTORE 2024'!$B$43+'MOTORE 2024'!$B$44))*10%),(C109*1*('MOTORE 2024'!$B$41+'MOTORE 2024'!$B$42+'MOTORE 2024'!$B$43+'MOTORE 2024'!$B$44))+((C109*1*('MOTORE 2024'!$B$41+'MOTORE 2024'!$B$42+'MOTORE 2024'!$B$43+'MOTORE 2024'!$B$44))*10%))</f>
        <v>0</v>
      </c>
      <c r="BG109" s="120">
        <f>IF($C$17="SI",(D109*3*('Motore 2021'!$B$41+'Motore 2021'!$B$42+'Motore 2021'!$D$43+'Motore 2021'!$B$44))+((D109*3*('Motore 2021'!$B$41+'Motore 2021'!$B$42+'Motore 2021'!$D$43+'Motore 2021'!$B$44))*10%),(D109*1*('Motore 2021'!$B$41+'Motore 2021'!$B$42+'Motore 2021'!$D$43+'Motore 2021'!$B$44))+((D109*1*('Motore 2021'!$B$41+'Motore 2021'!$B$42+'Motore 2021'!$D$43+'Motore 2021'!$B$44))*10%))</f>
        <v>0</v>
      </c>
      <c r="BH109" s="120">
        <f t="shared" si="52"/>
        <v>0</v>
      </c>
      <c r="BI109" s="120">
        <f t="shared" si="53"/>
        <v>0</v>
      </c>
      <c r="BJ109" s="120">
        <f>IF(H109&lt;&gt;0,IF($C$17="SI",((('MOTORE 2024'!$B$47+'MOTORE 2024'!$B$50+'MOTORE 2024'!$B$53)/365)*$F$14)+(((('MOTORE 2024'!$B$47+'MOTORE 2024'!$B$50+'Motore 2021'!$B$53)/365)*$F$14)*10%),(('MOTORE 2024'!$B$53/365)*$F$14)+(('MOTORE 2024'!$B$53/365)*$F$14)*10%),0)</f>
        <v>0</v>
      </c>
      <c r="BK109" s="120">
        <f>IF(H109&lt;&gt;0,IF($C$17="SI",((('Motore 2021'!$B$47+'Motore 2021'!$B$50+'Motore 2021'!$B$53)/365)*$F$13)+(((('Motore 2021'!$B$47+'Motore 2021'!$B$50+'Motore 2021'!$B$53)/365)*$F$13)*10%),(('Motore 2021'!$B$53/365)*$F$13)+(('Motore 2021'!$B$53/365)*$F$13)*10%),0)</f>
        <v>0</v>
      </c>
      <c r="BL109" s="120">
        <f>IF(H109&lt;&gt;0,IF($C$17="SI",((('MOTORE 2024'!$B$47+'MOTORE 2024'!$B$50+'MOTORE 2024'!$B$53)/365)*$F$14),(('MOTORE 2024'!$B$53/365)*$F$14)),0)</f>
        <v>0</v>
      </c>
      <c r="BM109" s="120">
        <f>IF(H109&lt;&gt;0,IF($C$17="SI",((('Motore 2021'!$B$47+'Motore 2021'!$B$50+'Motore 2021'!$B$53)/365)*$F$13),(('Motore 2021'!$B$53/365)*$F$13)),0)</f>
        <v>0</v>
      </c>
      <c r="BN109" s="120">
        <f t="shared" si="54"/>
        <v>0</v>
      </c>
      <c r="BO109" s="122">
        <f t="shared" si="55"/>
        <v>0</v>
      </c>
    </row>
    <row r="110" spans="1:67" x14ac:dyDescent="0.3">
      <c r="A110" s="65" t="s">
        <v>197</v>
      </c>
      <c r="B110" s="51">
        <v>0</v>
      </c>
      <c r="C110" s="51">
        <v>0</v>
      </c>
      <c r="D110" s="51">
        <v>0</v>
      </c>
      <c r="E110" s="51">
        <f t="shared" si="40"/>
        <v>0</v>
      </c>
      <c r="F110" s="55" t="s">
        <v>8</v>
      </c>
      <c r="G110" s="62">
        <f t="shared" si="41"/>
        <v>0</v>
      </c>
      <c r="H110" s="62">
        <f t="shared" si="42"/>
        <v>0</v>
      </c>
      <c r="I110" s="63">
        <f t="shared" si="43"/>
        <v>0</v>
      </c>
      <c r="J110" s="63">
        <f t="shared" si="44"/>
        <v>0</v>
      </c>
      <c r="K110" s="64">
        <f t="shared" si="56"/>
        <v>0</v>
      </c>
      <c r="L110" s="64">
        <f t="shared" si="57"/>
        <v>0</v>
      </c>
      <c r="M110" s="106">
        <f>IF(K110&lt;'MOTORE 2024'!$H$28,Ripartizione!K110,'MOTORE 2024'!$H$28)</f>
        <v>0</v>
      </c>
      <c r="N110" s="106">
        <f>IF(L110&lt;'Motore 2021'!$H$28,Ripartizione!L110,'Motore 2021'!$H$28)</f>
        <v>0</v>
      </c>
      <c r="O110" s="106">
        <f t="shared" si="58"/>
        <v>0</v>
      </c>
      <c r="P110" s="106">
        <f t="shared" si="59"/>
        <v>0</v>
      </c>
      <c r="Q110" s="106">
        <f>ROUND(O110*'MOTORE 2024'!$E$28,2)</f>
        <v>0</v>
      </c>
      <c r="R110" s="106">
        <f>ROUND(P110*'Motore 2021'!$E$28,2)</f>
        <v>0</v>
      </c>
      <c r="S110" s="106">
        <f>IF((K110-M110)&lt;'MOTORE 2024'!$H$29,(K110-M110),'MOTORE 2024'!$H$29)</f>
        <v>0</v>
      </c>
      <c r="T110" s="106">
        <f>IF((L110-N110)&lt;'Motore 2021'!$H$29,(L110-N110),'Motore 2021'!$H$29)</f>
        <v>0</v>
      </c>
      <c r="U110" s="106">
        <f t="shared" si="60"/>
        <v>0</v>
      </c>
      <c r="V110" s="106">
        <f t="shared" si="61"/>
        <v>0</v>
      </c>
      <c r="W110" s="106">
        <f>ROUND(U110*'MOTORE 2024'!$E$29,2)</f>
        <v>0</v>
      </c>
      <c r="X110" s="106">
        <f>ROUND(V110*'Motore 2021'!$E$29,2)</f>
        <v>0</v>
      </c>
      <c r="Y110" s="106">
        <f>IF(K110-M110-S110&lt;'MOTORE 2024'!$H$30,(Ripartizione!K110-Ripartizione!M110-Ripartizione!S110),'MOTORE 2024'!$H$30)</f>
        <v>0</v>
      </c>
      <c r="Z110" s="106">
        <f>IF(L110-N110-T110&lt;'Motore 2021'!$H$30,(Ripartizione!L110-Ripartizione!N110-Ripartizione!T110),'Motore 2021'!$H$30)</f>
        <v>0</v>
      </c>
      <c r="AA110" s="106">
        <f t="shared" si="62"/>
        <v>0</v>
      </c>
      <c r="AB110" s="106">
        <f t="shared" si="63"/>
        <v>0</v>
      </c>
      <c r="AC110" s="106">
        <f>ROUND(AA110*'MOTORE 2024'!$E$30,2)</f>
        <v>0</v>
      </c>
      <c r="AD110" s="106">
        <f>ROUND(AB110*'Motore 2021'!$E$30,2)</f>
        <v>0</v>
      </c>
      <c r="AE110" s="106">
        <f>IF((K110-M110-S110-Y110)&lt;'MOTORE 2024'!$H$31, (K110-M110-S110-Y110),'MOTORE 2024'!$H$31)</f>
        <v>0</v>
      </c>
      <c r="AF110" s="106">
        <f>IF((L110-N110-T110-Z110)&lt;'Motore 2021'!$H$31, (L110-N110-T110-Z110),'Motore 2021'!$H$31)</f>
        <v>0</v>
      </c>
      <c r="AG110" s="106">
        <f t="shared" si="64"/>
        <v>0</v>
      </c>
      <c r="AH110" s="106">
        <f t="shared" si="65"/>
        <v>0</v>
      </c>
      <c r="AI110" s="106">
        <f>ROUND(AG110*'MOTORE 2024'!$E$31,2)</f>
        <v>0</v>
      </c>
      <c r="AJ110" s="106">
        <f>ROUND(AH110*'Motore 2021'!$E$31,2)</f>
        <v>0</v>
      </c>
      <c r="AK110" s="106">
        <f t="shared" si="45"/>
        <v>0</v>
      </c>
      <c r="AL110" s="106">
        <f t="shared" si="46"/>
        <v>0</v>
      </c>
      <c r="AM110" s="106">
        <f t="shared" si="66"/>
        <v>0</v>
      </c>
      <c r="AN110" s="106">
        <f t="shared" si="67"/>
        <v>0</v>
      </c>
      <c r="AO110" s="106">
        <f>ROUND(AM110*'MOTORE 2024'!$E$32,2)</f>
        <v>0</v>
      </c>
      <c r="AP110" s="106">
        <f>ROUND(AN110*'Motore 2021'!$E$32,2)</f>
        <v>0</v>
      </c>
      <c r="AQ110" s="117">
        <f>IF(B110&lt;&gt;0,((Q110+R110)*Ripartizione!B110),Q110+R110)</f>
        <v>0</v>
      </c>
      <c r="AR110" s="117">
        <f>IF(B110&lt;&gt;0,((Ripartizione!B110*W110)+(Ripartizione!B110*X110)), W110+X110)</f>
        <v>0</v>
      </c>
      <c r="AS110" s="117">
        <f t="shared" si="47"/>
        <v>0</v>
      </c>
      <c r="AT110" s="117">
        <f>IF(B110&lt;&gt;0,((Ripartizione!B110*AI110)+(Ripartizione!B110*AJ110)), AI110+AJ110)</f>
        <v>0</v>
      </c>
      <c r="AU110" s="117">
        <f>IF(B110&lt;&gt;0,((Ripartizione!B110*AO110)+(Ripartizione!B110*AP110)), AO110+AP110)</f>
        <v>0</v>
      </c>
      <c r="AV110" s="117">
        <f t="shared" si="48"/>
        <v>0</v>
      </c>
      <c r="AW110" s="117">
        <f t="shared" si="49"/>
        <v>0</v>
      </c>
      <c r="AX110" s="117">
        <f>IF($C$17="SI",((C110*'MOTORE 2024'!$B$35) + (D110*'Motore 2021'!$B$35)),0)</f>
        <v>0</v>
      </c>
      <c r="AY110" s="118">
        <f>IF($C$17="SI",((C110*'MOTORE 2024'!$B$35)+(C110*'MOTORE 2024'!$B$35)*10% + (D110*'MOTORE 2024'!$B$35)+(D110*'MOTORE 2024'!$B$35)*10%),0)</f>
        <v>0</v>
      </c>
      <c r="AZ110" s="119">
        <f>IF($C$17="SI",(((C110*'MOTORE 2024'!$B$38))+((D110*'Motore 2021'!$B$38))),0)</f>
        <v>0</v>
      </c>
      <c r="BA110" s="118">
        <f>IF($C$17="SI",(((C110*'MOTORE 2024'!$B$38)+((C110*'MOTORE 2024'!$B$38)*10%))+((D110*'MOTORE 2024'!$B$38)+((D110*'MOTORE 2024'!$B$38)*10%))),0)</f>
        <v>0</v>
      </c>
      <c r="BB110" s="118">
        <f t="shared" si="50"/>
        <v>0</v>
      </c>
      <c r="BC110" s="120">
        <f t="shared" si="51"/>
        <v>0</v>
      </c>
      <c r="BD110" s="120">
        <f>IF($C$17="SI",(C110*3*('MOTORE 2024'!$B$41+'MOTORE 2024'!$B$42+'MOTORE 2024'!$B$43+'MOTORE 2024'!$B$44)),(C110*1*('MOTORE 2024'!$B$41+'MOTORE 2024'!$B$42+'MOTORE 2024'!$B$43+'MOTORE 2024'!$B$44)))</f>
        <v>0</v>
      </c>
      <c r="BE110" s="121">
        <f>IF($C$17="SI",(D110*3*('Motore 2021'!$B$41+'Motore 2021'!$B$42+'Motore 2021'!$D$43+'Motore 2021'!$B$44)),(D110*1*('Motore 2021'!$B$41+'Motore 2021'!$B$42+'Motore 2021'!$D$43+'Motore 2021'!$B$44)))</f>
        <v>0</v>
      </c>
      <c r="BF110" s="120">
        <f>IF($C$17="SI",(C110*3*('MOTORE 2024'!$B$41+'MOTORE 2024'!$B$42+'MOTORE 2024'!$B$43+'MOTORE 2024'!$B$44))+((C110*3*('MOTORE 2024'!$B$41+'MOTORE 2024'!$B$42+'MOTORE 2024'!$B$43+'MOTORE 2024'!$B$44))*10%),(C110*1*('MOTORE 2024'!$B$41+'MOTORE 2024'!$B$42+'MOTORE 2024'!$B$43+'MOTORE 2024'!$B$44))+((C110*1*('MOTORE 2024'!$B$41+'MOTORE 2024'!$B$42+'MOTORE 2024'!$B$43+'MOTORE 2024'!$B$44))*10%))</f>
        <v>0</v>
      </c>
      <c r="BG110" s="120">
        <f>IF($C$17="SI",(D110*3*('Motore 2021'!$B$41+'Motore 2021'!$B$42+'Motore 2021'!$D$43+'Motore 2021'!$B$44))+((D110*3*('Motore 2021'!$B$41+'Motore 2021'!$B$42+'Motore 2021'!$D$43+'Motore 2021'!$B$44))*10%),(D110*1*('Motore 2021'!$B$41+'Motore 2021'!$B$42+'Motore 2021'!$D$43+'Motore 2021'!$B$44))+((D110*1*('Motore 2021'!$B$41+'Motore 2021'!$B$42+'Motore 2021'!$D$43+'Motore 2021'!$B$44))*10%))</f>
        <v>0</v>
      </c>
      <c r="BH110" s="120">
        <f t="shared" si="52"/>
        <v>0</v>
      </c>
      <c r="BI110" s="120">
        <f t="shared" si="53"/>
        <v>0</v>
      </c>
      <c r="BJ110" s="120">
        <f>IF(H110&lt;&gt;0,IF($C$17="SI",((('MOTORE 2024'!$B$47+'MOTORE 2024'!$B$50+'MOTORE 2024'!$B$53)/365)*$F$14)+(((('MOTORE 2024'!$B$47+'MOTORE 2024'!$B$50+'Motore 2021'!$B$53)/365)*$F$14)*10%),(('MOTORE 2024'!$B$53/365)*$F$14)+(('MOTORE 2024'!$B$53/365)*$F$14)*10%),0)</f>
        <v>0</v>
      </c>
      <c r="BK110" s="120">
        <f>IF(H110&lt;&gt;0,IF($C$17="SI",((('Motore 2021'!$B$47+'Motore 2021'!$B$50+'Motore 2021'!$B$53)/365)*$F$13)+(((('Motore 2021'!$B$47+'Motore 2021'!$B$50+'Motore 2021'!$B$53)/365)*$F$13)*10%),(('Motore 2021'!$B$53/365)*$F$13)+(('Motore 2021'!$B$53/365)*$F$13)*10%),0)</f>
        <v>0</v>
      </c>
      <c r="BL110" s="120">
        <f>IF(H110&lt;&gt;0,IF($C$17="SI",((('MOTORE 2024'!$B$47+'MOTORE 2024'!$B$50+'MOTORE 2024'!$B$53)/365)*$F$14),(('MOTORE 2024'!$B$53/365)*$F$14)),0)</f>
        <v>0</v>
      </c>
      <c r="BM110" s="120">
        <f>IF(H110&lt;&gt;0,IF($C$17="SI",((('Motore 2021'!$B$47+'Motore 2021'!$B$50+'Motore 2021'!$B$53)/365)*$F$13),(('Motore 2021'!$B$53/365)*$F$13)),0)</f>
        <v>0</v>
      </c>
      <c r="BN110" s="120">
        <f t="shared" si="54"/>
        <v>0</v>
      </c>
      <c r="BO110" s="122">
        <f t="shared" si="55"/>
        <v>0</v>
      </c>
    </row>
    <row r="111" spans="1:67" x14ac:dyDescent="0.3">
      <c r="A111" s="65" t="s">
        <v>198</v>
      </c>
      <c r="B111" s="51">
        <v>0</v>
      </c>
      <c r="C111" s="51">
        <v>0</v>
      </c>
      <c r="D111" s="51">
        <v>0</v>
      </c>
      <c r="E111" s="51">
        <f t="shared" si="40"/>
        <v>0</v>
      </c>
      <c r="F111" s="55" t="s">
        <v>8</v>
      </c>
      <c r="G111" s="62">
        <f t="shared" si="41"/>
        <v>0</v>
      </c>
      <c r="H111" s="62">
        <f t="shared" si="42"/>
        <v>0</v>
      </c>
      <c r="I111" s="63">
        <f t="shared" si="43"/>
        <v>0</v>
      </c>
      <c r="J111" s="63">
        <f t="shared" si="44"/>
        <v>0</v>
      </c>
      <c r="K111" s="64">
        <f t="shared" si="56"/>
        <v>0</v>
      </c>
      <c r="L111" s="64">
        <f t="shared" si="57"/>
        <v>0</v>
      </c>
      <c r="M111" s="106">
        <f>IF(K111&lt;'MOTORE 2024'!$H$28,Ripartizione!K111,'MOTORE 2024'!$H$28)</f>
        <v>0</v>
      </c>
      <c r="N111" s="106">
        <f>IF(L111&lt;'Motore 2021'!$H$28,Ripartizione!L111,'Motore 2021'!$H$28)</f>
        <v>0</v>
      </c>
      <c r="O111" s="106">
        <f t="shared" si="58"/>
        <v>0</v>
      </c>
      <c r="P111" s="106">
        <f t="shared" si="59"/>
        <v>0</v>
      </c>
      <c r="Q111" s="106">
        <f>ROUND(O111*'MOTORE 2024'!$E$28,2)</f>
        <v>0</v>
      </c>
      <c r="R111" s="106">
        <f>ROUND(P111*'Motore 2021'!$E$28,2)</f>
        <v>0</v>
      </c>
      <c r="S111" s="106">
        <f>IF((K111-M111)&lt;'MOTORE 2024'!$H$29,(K111-M111),'MOTORE 2024'!$H$29)</f>
        <v>0</v>
      </c>
      <c r="T111" s="106">
        <f>IF((L111-N111)&lt;'Motore 2021'!$H$29,(L111-N111),'Motore 2021'!$H$29)</f>
        <v>0</v>
      </c>
      <c r="U111" s="106">
        <f t="shared" si="60"/>
        <v>0</v>
      </c>
      <c r="V111" s="106">
        <f t="shared" si="61"/>
        <v>0</v>
      </c>
      <c r="W111" s="106">
        <f>ROUND(U111*'MOTORE 2024'!$E$29,2)</f>
        <v>0</v>
      </c>
      <c r="X111" s="106">
        <f>ROUND(V111*'Motore 2021'!$E$29,2)</f>
        <v>0</v>
      </c>
      <c r="Y111" s="106">
        <f>IF(K111-M111-S111&lt;'MOTORE 2024'!$H$30,(Ripartizione!K111-Ripartizione!M111-Ripartizione!S111),'MOTORE 2024'!$H$30)</f>
        <v>0</v>
      </c>
      <c r="Z111" s="106">
        <f>IF(L111-N111-T111&lt;'Motore 2021'!$H$30,(Ripartizione!L111-Ripartizione!N111-Ripartizione!T111),'Motore 2021'!$H$30)</f>
        <v>0</v>
      </c>
      <c r="AA111" s="106">
        <f t="shared" si="62"/>
        <v>0</v>
      </c>
      <c r="AB111" s="106">
        <f t="shared" si="63"/>
        <v>0</v>
      </c>
      <c r="AC111" s="106">
        <f>ROUND(AA111*'MOTORE 2024'!$E$30,2)</f>
        <v>0</v>
      </c>
      <c r="AD111" s="106">
        <f>ROUND(AB111*'Motore 2021'!$E$30,2)</f>
        <v>0</v>
      </c>
      <c r="AE111" s="106">
        <f>IF((K111-M111-S111-Y111)&lt;'MOTORE 2024'!$H$31, (K111-M111-S111-Y111),'MOTORE 2024'!$H$31)</f>
        <v>0</v>
      </c>
      <c r="AF111" s="106">
        <f>IF((L111-N111-T111-Z111)&lt;'Motore 2021'!$H$31, (L111-N111-T111-Z111),'Motore 2021'!$H$31)</f>
        <v>0</v>
      </c>
      <c r="AG111" s="106">
        <f t="shared" si="64"/>
        <v>0</v>
      </c>
      <c r="AH111" s="106">
        <f t="shared" si="65"/>
        <v>0</v>
      </c>
      <c r="AI111" s="106">
        <f>ROUND(AG111*'MOTORE 2024'!$E$31,2)</f>
        <v>0</v>
      </c>
      <c r="AJ111" s="106">
        <f>ROUND(AH111*'Motore 2021'!$E$31,2)</f>
        <v>0</v>
      </c>
      <c r="AK111" s="106">
        <f t="shared" si="45"/>
        <v>0</v>
      </c>
      <c r="AL111" s="106">
        <f t="shared" si="46"/>
        <v>0</v>
      </c>
      <c r="AM111" s="106">
        <f t="shared" si="66"/>
        <v>0</v>
      </c>
      <c r="AN111" s="106">
        <f t="shared" si="67"/>
        <v>0</v>
      </c>
      <c r="AO111" s="106">
        <f>ROUND(AM111*'MOTORE 2024'!$E$32,2)</f>
        <v>0</v>
      </c>
      <c r="AP111" s="106">
        <f>ROUND(AN111*'Motore 2021'!$E$32,2)</f>
        <v>0</v>
      </c>
      <c r="AQ111" s="117">
        <f>IF(B111&lt;&gt;0,((Q111+R111)*Ripartizione!B111),Q111+R111)</f>
        <v>0</v>
      </c>
      <c r="AR111" s="117">
        <f>IF(B111&lt;&gt;0,((Ripartizione!B111*W111)+(Ripartizione!B111*X111)), W111+X111)</f>
        <v>0</v>
      </c>
      <c r="AS111" s="117">
        <f t="shared" si="47"/>
        <v>0</v>
      </c>
      <c r="AT111" s="117">
        <f>IF(B111&lt;&gt;0,((Ripartizione!B111*AI111)+(Ripartizione!B111*AJ111)), AI111+AJ111)</f>
        <v>0</v>
      </c>
      <c r="AU111" s="117">
        <f>IF(B111&lt;&gt;0,((Ripartizione!B111*AO111)+(Ripartizione!B111*AP111)), AO111+AP111)</f>
        <v>0</v>
      </c>
      <c r="AV111" s="117">
        <f t="shared" si="48"/>
        <v>0</v>
      </c>
      <c r="AW111" s="117">
        <f t="shared" si="49"/>
        <v>0</v>
      </c>
      <c r="AX111" s="117">
        <f>IF($C$17="SI",((C111*'MOTORE 2024'!$B$35) + (D111*'Motore 2021'!$B$35)),0)</f>
        <v>0</v>
      </c>
      <c r="AY111" s="118">
        <f>IF($C$17="SI",((C111*'MOTORE 2024'!$B$35)+(C111*'MOTORE 2024'!$B$35)*10% + (D111*'MOTORE 2024'!$B$35)+(D111*'MOTORE 2024'!$B$35)*10%),0)</f>
        <v>0</v>
      </c>
      <c r="AZ111" s="119">
        <f>IF($C$17="SI",(((C111*'MOTORE 2024'!$B$38))+((D111*'Motore 2021'!$B$38))),0)</f>
        <v>0</v>
      </c>
      <c r="BA111" s="118">
        <f>IF($C$17="SI",(((C111*'MOTORE 2024'!$B$38)+((C111*'MOTORE 2024'!$B$38)*10%))+((D111*'MOTORE 2024'!$B$38)+((D111*'MOTORE 2024'!$B$38)*10%))),0)</f>
        <v>0</v>
      </c>
      <c r="BB111" s="118">
        <f t="shared" si="50"/>
        <v>0</v>
      </c>
      <c r="BC111" s="120">
        <f t="shared" si="51"/>
        <v>0</v>
      </c>
      <c r="BD111" s="120">
        <f>IF($C$17="SI",(C111*3*('MOTORE 2024'!$B$41+'MOTORE 2024'!$B$42+'MOTORE 2024'!$B$43+'MOTORE 2024'!$B$44)),(C111*1*('MOTORE 2024'!$B$41+'MOTORE 2024'!$B$42+'MOTORE 2024'!$B$43+'MOTORE 2024'!$B$44)))</f>
        <v>0</v>
      </c>
      <c r="BE111" s="121">
        <f>IF($C$17="SI",(D111*3*('Motore 2021'!$B$41+'Motore 2021'!$B$42+'Motore 2021'!$D$43+'Motore 2021'!$B$44)),(D111*1*('Motore 2021'!$B$41+'Motore 2021'!$B$42+'Motore 2021'!$D$43+'Motore 2021'!$B$44)))</f>
        <v>0</v>
      </c>
      <c r="BF111" s="120">
        <f>IF($C$17="SI",(C111*3*('MOTORE 2024'!$B$41+'MOTORE 2024'!$B$42+'MOTORE 2024'!$B$43+'MOTORE 2024'!$B$44))+((C111*3*('MOTORE 2024'!$B$41+'MOTORE 2024'!$B$42+'MOTORE 2024'!$B$43+'MOTORE 2024'!$B$44))*10%),(C111*1*('MOTORE 2024'!$B$41+'MOTORE 2024'!$B$42+'MOTORE 2024'!$B$43+'MOTORE 2024'!$B$44))+((C111*1*('MOTORE 2024'!$B$41+'MOTORE 2024'!$B$42+'MOTORE 2024'!$B$43+'MOTORE 2024'!$B$44))*10%))</f>
        <v>0</v>
      </c>
      <c r="BG111" s="120">
        <f>IF($C$17="SI",(D111*3*('Motore 2021'!$B$41+'Motore 2021'!$B$42+'Motore 2021'!$D$43+'Motore 2021'!$B$44))+((D111*3*('Motore 2021'!$B$41+'Motore 2021'!$B$42+'Motore 2021'!$D$43+'Motore 2021'!$B$44))*10%),(D111*1*('Motore 2021'!$B$41+'Motore 2021'!$B$42+'Motore 2021'!$D$43+'Motore 2021'!$B$44))+((D111*1*('Motore 2021'!$B$41+'Motore 2021'!$B$42+'Motore 2021'!$D$43+'Motore 2021'!$B$44))*10%))</f>
        <v>0</v>
      </c>
      <c r="BH111" s="120">
        <f t="shared" si="52"/>
        <v>0</v>
      </c>
      <c r="BI111" s="120">
        <f t="shared" si="53"/>
        <v>0</v>
      </c>
      <c r="BJ111" s="120">
        <f>IF(H111&lt;&gt;0,IF($C$17="SI",((('MOTORE 2024'!$B$47+'MOTORE 2024'!$B$50+'MOTORE 2024'!$B$53)/365)*$F$14)+(((('MOTORE 2024'!$B$47+'MOTORE 2024'!$B$50+'Motore 2021'!$B$53)/365)*$F$14)*10%),(('MOTORE 2024'!$B$53/365)*$F$14)+(('MOTORE 2024'!$B$53/365)*$F$14)*10%),0)</f>
        <v>0</v>
      </c>
      <c r="BK111" s="120">
        <f>IF(H111&lt;&gt;0,IF($C$17="SI",((('Motore 2021'!$B$47+'Motore 2021'!$B$50+'Motore 2021'!$B$53)/365)*$F$13)+(((('Motore 2021'!$B$47+'Motore 2021'!$B$50+'Motore 2021'!$B$53)/365)*$F$13)*10%),(('Motore 2021'!$B$53/365)*$F$13)+(('Motore 2021'!$B$53/365)*$F$13)*10%),0)</f>
        <v>0</v>
      </c>
      <c r="BL111" s="120">
        <f>IF(H111&lt;&gt;0,IF($C$17="SI",((('MOTORE 2024'!$B$47+'MOTORE 2024'!$B$50+'MOTORE 2024'!$B$53)/365)*$F$14),(('MOTORE 2024'!$B$53/365)*$F$14)),0)</f>
        <v>0</v>
      </c>
      <c r="BM111" s="120">
        <f>IF(H111&lt;&gt;0,IF($C$17="SI",((('Motore 2021'!$B$47+'Motore 2021'!$B$50+'Motore 2021'!$B$53)/365)*$F$13),(('Motore 2021'!$B$53/365)*$F$13)),0)</f>
        <v>0</v>
      </c>
      <c r="BN111" s="120">
        <f t="shared" si="54"/>
        <v>0</v>
      </c>
      <c r="BO111" s="122">
        <f t="shared" si="55"/>
        <v>0</v>
      </c>
    </row>
    <row r="112" spans="1:67" x14ac:dyDescent="0.3">
      <c r="A112" s="65" t="s">
        <v>199</v>
      </c>
      <c r="B112" s="51">
        <v>0</v>
      </c>
      <c r="C112" s="51">
        <v>0</v>
      </c>
      <c r="D112" s="51">
        <v>0</v>
      </c>
      <c r="E112" s="51">
        <f t="shared" si="40"/>
        <v>0</v>
      </c>
      <c r="F112" s="55" t="s">
        <v>8</v>
      </c>
      <c r="G112" s="62">
        <f t="shared" si="41"/>
        <v>0</v>
      </c>
      <c r="H112" s="62">
        <f t="shared" si="42"/>
        <v>0</v>
      </c>
      <c r="I112" s="63">
        <f t="shared" si="43"/>
        <v>0</v>
      </c>
      <c r="J112" s="63">
        <f t="shared" si="44"/>
        <v>0</v>
      </c>
      <c r="K112" s="64">
        <f t="shared" si="56"/>
        <v>0</v>
      </c>
      <c r="L112" s="64">
        <f t="shared" si="57"/>
        <v>0</v>
      </c>
      <c r="M112" s="106">
        <f>IF(K112&lt;'MOTORE 2024'!$H$28,Ripartizione!K112,'MOTORE 2024'!$H$28)</f>
        <v>0</v>
      </c>
      <c r="N112" s="106">
        <f>IF(L112&lt;'Motore 2021'!$H$28,Ripartizione!L112,'Motore 2021'!$H$28)</f>
        <v>0</v>
      </c>
      <c r="O112" s="106">
        <f t="shared" si="58"/>
        <v>0</v>
      </c>
      <c r="P112" s="106">
        <f t="shared" si="59"/>
        <v>0</v>
      </c>
      <c r="Q112" s="106">
        <f>ROUND(O112*'MOTORE 2024'!$E$28,2)</f>
        <v>0</v>
      </c>
      <c r="R112" s="106">
        <f>ROUND(P112*'Motore 2021'!$E$28,2)</f>
        <v>0</v>
      </c>
      <c r="S112" s="106">
        <f>IF((K112-M112)&lt;'MOTORE 2024'!$H$29,(K112-M112),'MOTORE 2024'!$H$29)</f>
        <v>0</v>
      </c>
      <c r="T112" s="106">
        <f>IF((L112-N112)&lt;'Motore 2021'!$H$29,(L112-N112),'Motore 2021'!$H$29)</f>
        <v>0</v>
      </c>
      <c r="U112" s="106">
        <f t="shared" si="60"/>
        <v>0</v>
      </c>
      <c r="V112" s="106">
        <f t="shared" si="61"/>
        <v>0</v>
      </c>
      <c r="W112" s="106">
        <f>ROUND(U112*'MOTORE 2024'!$E$29,2)</f>
        <v>0</v>
      </c>
      <c r="X112" s="106">
        <f>ROUND(V112*'Motore 2021'!$E$29,2)</f>
        <v>0</v>
      </c>
      <c r="Y112" s="106">
        <f>IF(K112-M112-S112&lt;'MOTORE 2024'!$H$30,(Ripartizione!K112-Ripartizione!M112-Ripartizione!S112),'MOTORE 2024'!$H$30)</f>
        <v>0</v>
      </c>
      <c r="Z112" s="106">
        <f>IF(L112-N112-T112&lt;'Motore 2021'!$H$30,(Ripartizione!L112-Ripartizione!N112-Ripartizione!T112),'Motore 2021'!$H$30)</f>
        <v>0</v>
      </c>
      <c r="AA112" s="106">
        <f t="shared" si="62"/>
        <v>0</v>
      </c>
      <c r="AB112" s="106">
        <f t="shared" si="63"/>
        <v>0</v>
      </c>
      <c r="AC112" s="106">
        <f>ROUND(AA112*'MOTORE 2024'!$E$30,2)</f>
        <v>0</v>
      </c>
      <c r="AD112" s="106">
        <f>ROUND(AB112*'Motore 2021'!$E$30,2)</f>
        <v>0</v>
      </c>
      <c r="AE112" s="106">
        <f>IF((K112-M112-S112-Y112)&lt;'MOTORE 2024'!$H$31, (K112-M112-S112-Y112),'MOTORE 2024'!$H$31)</f>
        <v>0</v>
      </c>
      <c r="AF112" s="106">
        <f>IF((L112-N112-T112-Z112)&lt;'Motore 2021'!$H$31, (L112-N112-T112-Z112),'Motore 2021'!$H$31)</f>
        <v>0</v>
      </c>
      <c r="AG112" s="106">
        <f t="shared" si="64"/>
        <v>0</v>
      </c>
      <c r="AH112" s="106">
        <f t="shared" si="65"/>
        <v>0</v>
      </c>
      <c r="AI112" s="106">
        <f>ROUND(AG112*'MOTORE 2024'!$E$31,2)</f>
        <v>0</v>
      </c>
      <c r="AJ112" s="106">
        <f>ROUND(AH112*'Motore 2021'!$E$31,2)</f>
        <v>0</v>
      </c>
      <c r="AK112" s="106">
        <f t="shared" si="45"/>
        <v>0</v>
      </c>
      <c r="AL112" s="106">
        <f t="shared" si="46"/>
        <v>0</v>
      </c>
      <c r="AM112" s="106">
        <f t="shared" si="66"/>
        <v>0</v>
      </c>
      <c r="AN112" s="106">
        <f t="shared" si="67"/>
        <v>0</v>
      </c>
      <c r="AO112" s="106">
        <f>ROUND(AM112*'MOTORE 2024'!$E$32,2)</f>
        <v>0</v>
      </c>
      <c r="AP112" s="106">
        <f>ROUND(AN112*'Motore 2021'!$E$32,2)</f>
        <v>0</v>
      </c>
      <c r="AQ112" s="117">
        <f>IF(B112&lt;&gt;0,((Q112+R112)*Ripartizione!B112),Q112+R112)</f>
        <v>0</v>
      </c>
      <c r="AR112" s="117">
        <f>IF(B112&lt;&gt;0,((Ripartizione!B112*W112)+(Ripartizione!B112*X112)), W112+X112)</f>
        <v>0</v>
      </c>
      <c r="AS112" s="117">
        <f t="shared" si="47"/>
        <v>0</v>
      </c>
      <c r="AT112" s="117">
        <f>IF(B112&lt;&gt;0,((Ripartizione!B112*AI112)+(Ripartizione!B112*AJ112)), AI112+AJ112)</f>
        <v>0</v>
      </c>
      <c r="AU112" s="117">
        <f>IF(B112&lt;&gt;0,((Ripartizione!B112*AO112)+(Ripartizione!B112*AP112)), AO112+AP112)</f>
        <v>0</v>
      </c>
      <c r="AV112" s="117">
        <f t="shared" si="48"/>
        <v>0</v>
      </c>
      <c r="AW112" s="117">
        <f t="shared" si="49"/>
        <v>0</v>
      </c>
      <c r="AX112" s="117">
        <f>IF($C$17="SI",((C112*'MOTORE 2024'!$B$35) + (D112*'Motore 2021'!$B$35)),0)</f>
        <v>0</v>
      </c>
      <c r="AY112" s="118">
        <f>IF($C$17="SI",((C112*'MOTORE 2024'!$B$35)+(C112*'MOTORE 2024'!$B$35)*10% + (D112*'MOTORE 2024'!$B$35)+(D112*'MOTORE 2024'!$B$35)*10%),0)</f>
        <v>0</v>
      </c>
      <c r="AZ112" s="119">
        <f>IF($C$17="SI",(((C112*'MOTORE 2024'!$B$38))+((D112*'Motore 2021'!$B$38))),0)</f>
        <v>0</v>
      </c>
      <c r="BA112" s="118">
        <f>IF($C$17="SI",(((C112*'MOTORE 2024'!$B$38)+((C112*'MOTORE 2024'!$B$38)*10%))+((D112*'MOTORE 2024'!$B$38)+((D112*'MOTORE 2024'!$B$38)*10%))),0)</f>
        <v>0</v>
      </c>
      <c r="BB112" s="118">
        <f t="shared" si="50"/>
        <v>0</v>
      </c>
      <c r="BC112" s="120">
        <f t="shared" si="51"/>
        <v>0</v>
      </c>
      <c r="BD112" s="120">
        <f>IF($C$17="SI",(C112*3*('MOTORE 2024'!$B$41+'MOTORE 2024'!$B$42+'MOTORE 2024'!$B$43+'MOTORE 2024'!$B$44)),(C112*1*('MOTORE 2024'!$B$41+'MOTORE 2024'!$B$42+'MOTORE 2024'!$B$43+'MOTORE 2024'!$B$44)))</f>
        <v>0</v>
      </c>
      <c r="BE112" s="121">
        <f>IF($C$17="SI",(D112*3*('Motore 2021'!$B$41+'Motore 2021'!$B$42+'Motore 2021'!$D$43+'Motore 2021'!$B$44)),(D112*1*('Motore 2021'!$B$41+'Motore 2021'!$B$42+'Motore 2021'!$D$43+'Motore 2021'!$B$44)))</f>
        <v>0</v>
      </c>
      <c r="BF112" s="120">
        <f>IF($C$17="SI",(C112*3*('MOTORE 2024'!$B$41+'MOTORE 2024'!$B$42+'MOTORE 2024'!$B$43+'MOTORE 2024'!$B$44))+((C112*3*('MOTORE 2024'!$B$41+'MOTORE 2024'!$B$42+'MOTORE 2024'!$B$43+'MOTORE 2024'!$B$44))*10%),(C112*1*('MOTORE 2024'!$B$41+'MOTORE 2024'!$B$42+'MOTORE 2024'!$B$43+'MOTORE 2024'!$B$44))+((C112*1*('MOTORE 2024'!$B$41+'MOTORE 2024'!$B$42+'MOTORE 2024'!$B$43+'MOTORE 2024'!$B$44))*10%))</f>
        <v>0</v>
      </c>
      <c r="BG112" s="120">
        <f>IF($C$17="SI",(D112*3*('Motore 2021'!$B$41+'Motore 2021'!$B$42+'Motore 2021'!$D$43+'Motore 2021'!$B$44))+((D112*3*('Motore 2021'!$B$41+'Motore 2021'!$B$42+'Motore 2021'!$D$43+'Motore 2021'!$B$44))*10%),(D112*1*('Motore 2021'!$B$41+'Motore 2021'!$B$42+'Motore 2021'!$D$43+'Motore 2021'!$B$44))+((D112*1*('Motore 2021'!$B$41+'Motore 2021'!$B$42+'Motore 2021'!$D$43+'Motore 2021'!$B$44))*10%))</f>
        <v>0</v>
      </c>
      <c r="BH112" s="120">
        <f t="shared" si="52"/>
        <v>0</v>
      </c>
      <c r="BI112" s="120">
        <f t="shared" si="53"/>
        <v>0</v>
      </c>
      <c r="BJ112" s="120">
        <f>IF(H112&lt;&gt;0,IF($C$17="SI",((('MOTORE 2024'!$B$47+'MOTORE 2024'!$B$50+'MOTORE 2024'!$B$53)/365)*$F$14)+(((('MOTORE 2024'!$B$47+'MOTORE 2024'!$B$50+'Motore 2021'!$B$53)/365)*$F$14)*10%),(('MOTORE 2024'!$B$53/365)*$F$14)+(('MOTORE 2024'!$B$53/365)*$F$14)*10%),0)</f>
        <v>0</v>
      </c>
      <c r="BK112" s="120">
        <f>IF(H112&lt;&gt;0,IF($C$17="SI",((('Motore 2021'!$B$47+'Motore 2021'!$B$50+'Motore 2021'!$B$53)/365)*$F$13)+(((('Motore 2021'!$B$47+'Motore 2021'!$B$50+'Motore 2021'!$B$53)/365)*$F$13)*10%),(('Motore 2021'!$B$53/365)*$F$13)+(('Motore 2021'!$B$53/365)*$F$13)*10%),0)</f>
        <v>0</v>
      </c>
      <c r="BL112" s="120">
        <f>IF(H112&lt;&gt;0,IF($C$17="SI",((('MOTORE 2024'!$B$47+'MOTORE 2024'!$B$50+'MOTORE 2024'!$B$53)/365)*$F$14),(('MOTORE 2024'!$B$53/365)*$F$14)),0)</f>
        <v>0</v>
      </c>
      <c r="BM112" s="120">
        <f>IF(H112&lt;&gt;0,IF($C$17="SI",((('Motore 2021'!$B$47+'Motore 2021'!$B$50+'Motore 2021'!$B$53)/365)*$F$13),(('Motore 2021'!$B$53/365)*$F$13)),0)</f>
        <v>0</v>
      </c>
      <c r="BN112" s="120">
        <f t="shared" si="54"/>
        <v>0</v>
      </c>
      <c r="BO112" s="122">
        <f t="shared" si="55"/>
        <v>0</v>
      </c>
    </row>
    <row r="113" spans="1:67" x14ac:dyDescent="0.3">
      <c r="A113" s="65" t="s">
        <v>200</v>
      </c>
      <c r="B113" s="51">
        <v>0</v>
      </c>
      <c r="C113" s="51">
        <v>0</v>
      </c>
      <c r="D113" s="51">
        <v>0</v>
      </c>
      <c r="E113" s="51">
        <f t="shared" si="40"/>
        <v>0</v>
      </c>
      <c r="F113" s="55" t="s">
        <v>8</v>
      </c>
      <c r="G113" s="62">
        <f t="shared" si="41"/>
        <v>0</v>
      </c>
      <c r="H113" s="62">
        <f t="shared" si="42"/>
        <v>0</v>
      </c>
      <c r="I113" s="63">
        <f t="shared" si="43"/>
        <v>0</v>
      </c>
      <c r="J113" s="63">
        <f t="shared" si="44"/>
        <v>0</v>
      </c>
      <c r="K113" s="64">
        <f t="shared" si="56"/>
        <v>0</v>
      </c>
      <c r="L113" s="64">
        <f t="shared" si="57"/>
        <v>0</v>
      </c>
      <c r="M113" s="106">
        <f>IF(K113&lt;'MOTORE 2024'!$H$28,Ripartizione!K113,'MOTORE 2024'!$H$28)</f>
        <v>0</v>
      </c>
      <c r="N113" s="106">
        <f>IF(L113&lt;'Motore 2021'!$H$28,Ripartizione!L113,'Motore 2021'!$H$28)</f>
        <v>0</v>
      </c>
      <c r="O113" s="106">
        <f t="shared" si="58"/>
        <v>0</v>
      </c>
      <c r="P113" s="106">
        <f t="shared" si="59"/>
        <v>0</v>
      </c>
      <c r="Q113" s="106">
        <f>ROUND(O113*'MOTORE 2024'!$E$28,2)</f>
        <v>0</v>
      </c>
      <c r="R113" s="106">
        <f>ROUND(P113*'Motore 2021'!$E$28,2)</f>
        <v>0</v>
      </c>
      <c r="S113" s="106">
        <f>IF((K113-M113)&lt;'MOTORE 2024'!$H$29,(K113-M113),'MOTORE 2024'!$H$29)</f>
        <v>0</v>
      </c>
      <c r="T113" s="106">
        <f>IF((L113-N113)&lt;'Motore 2021'!$H$29,(L113-N113),'Motore 2021'!$H$29)</f>
        <v>0</v>
      </c>
      <c r="U113" s="106">
        <f t="shared" si="60"/>
        <v>0</v>
      </c>
      <c r="V113" s="106">
        <f t="shared" si="61"/>
        <v>0</v>
      </c>
      <c r="W113" s="106">
        <f>ROUND(U113*'MOTORE 2024'!$E$29,2)</f>
        <v>0</v>
      </c>
      <c r="X113" s="106">
        <f>ROUND(V113*'Motore 2021'!$E$29,2)</f>
        <v>0</v>
      </c>
      <c r="Y113" s="106">
        <f>IF(K113-M113-S113&lt;'MOTORE 2024'!$H$30,(Ripartizione!K113-Ripartizione!M113-Ripartizione!S113),'MOTORE 2024'!$H$30)</f>
        <v>0</v>
      </c>
      <c r="Z113" s="106">
        <f>IF(L113-N113-T113&lt;'Motore 2021'!$H$30,(Ripartizione!L113-Ripartizione!N113-Ripartizione!T113),'Motore 2021'!$H$30)</f>
        <v>0</v>
      </c>
      <c r="AA113" s="106">
        <f t="shared" si="62"/>
        <v>0</v>
      </c>
      <c r="AB113" s="106">
        <f t="shared" si="63"/>
        <v>0</v>
      </c>
      <c r="AC113" s="106">
        <f>ROUND(AA113*'MOTORE 2024'!$E$30,2)</f>
        <v>0</v>
      </c>
      <c r="AD113" s="106">
        <f>ROUND(AB113*'Motore 2021'!$E$30,2)</f>
        <v>0</v>
      </c>
      <c r="AE113" s="106">
        <f>IF((K113-M113-S113-Y113)&lt;'MOTORE 2024'!$H$31, (K113-M113-S113-Y113),'MOTORE 2024'!$H$31)</f>
        <v>0</v>
      </c>
      <c r="AF113" s="106">
        <f>IF((L113-N113-T113-Z113)&lt;'Motore 2021'!$H$31, (L113-N113-T113-Z113),'Motore 2021'!$H$31)</f>
        <v>0</v>
      </c>
      <c r="AG113" s="106">
        <f t="shared" si="64"/>
        <v>0</v>
      </c>
      <c r="AH113" s="106">
        <f t="shared" si="65"/>
        <v>0</v>
      </c>
      <c r="AI113" s="106">
        <f>ROUND(AG113*'MOTORE 2024'!$E$31,2)</f>
        <v>0</v>
      </c>
      <c r="AJ113" s="106">
        <f>ROUND(AH113*'Motore 2021'!$E$31,2)</f>
        <v>0</v>
      </c>
      <c r="AK113" s="106">
        <f t="shared" si="45"/>
        <v>0</v>
      </c>
      <c r="AL113" s="106">
        <f t="shared" si="46"/>
        <v>0</v>
      </c>
      <c r="AM113" s="106">
        <f t="shared" si="66"/>
        <v>0</v>
      </c>
      <c r="AN113" s="106">
        <f t="shared" si="67"/>
        <v>0</v>
      </c>
      <c r="AO113" s="106">
        <f>ROUND(AM113*'MOTORE 2024'!$E$32,2)</f>
        <v>0</v>
      </c>
      <c r="AP113" s="106">
        <f>ROUND(AN113*'Motore 2021'!$E$32,2)</f>
        <v>0</v>
      </c>
      <c r="AQ113" s="117">
        <f>IF(B113&lt;&gt;0,((Q113+R113)*Ripartizione!B113),Q113+R113)</f>
        <v>0</v>
      </c>
      <c r="AR113" s="117">
        <f>IF(B113&lt;&gt;0,((Ripartizione!B113*W113)+(Ripartizione!B113*X113)), W113+X113)</f>
        <v>0</v>
      </c>
      <c r="AS113" s="117">
        <f t="shared" si="47"/>
        <v>0</v>
      </c>
      <c r="AT113" s="117">
        <f>IF(B113&lt;&gt;0,((Ripartizione!B113*AI113)+(Ripartizione!B113*AJ113)), AI113+AJ113)</f>
        <v>0</v>
      </c>
      <c r="AU113" s="117">
        <f>IF(B113&lt;&gt;0,((Ripartizione!B113*AO113)+(Ripartizione!B113*AP113)), AO113+AP113)</f>
        <v>0</v>
      </c>
      <c r="AV113" s="117">
        <f t="shared" si="48"/>
        <v>0</v>
      </c>
      <c r="AW113" s="117">
        <f t="shared" si="49"/>
        <v>0</v>
      </c>
      <c r="AX113" s="117">
        <f>IF($C$17="SI",((C113*'MOTORE 2024'!$B$35) + (D113*'Motore 2021'!$B$35)),0)</f>
        <v>0</v>
      </c>
      <c r="AY113" s="118">
        <f>IF($C$17="SI",((C113*'MOTORE 2024'!$B$35)+(C113*'MOTORE 2024'!$B$35)*10% + (D113*'MOTORE 2024'!$B$35)+(D113*'MOTORE 2024'!$B$35)*10%),0)</f>
        <v>0</v>
      </c>
      <c r="AZ113" s="119">
        <f>IF($C$17="SI",(((C113*'MOTORE 2024'!$B$38))+((D113*'Motore 2021'!$B$38))),0)</f>
        <v>0</v>
      </c>
      <c r="BA113" s="118">
        <f>IF($C$17="SI",(((C113*'MOTORE 2024'!$B$38)+((C113*'MOTORE 2024'!$B$38)*10%))+((D113*'MOTORE 2024'!$B$38)+((D113*'MOTORE 2024'!$B$38)*10%))),0)</f>
        <v>0</v>
      </c>
      <c r="BB113" s="118">
        <f t="shared" si="50"/>
        <v>0</v>
      </c>
      <c r="BC113" s="120">
        <f t="shared" si="51"/>
        <v>0</v>
      </c>
      <c r="BD113" s="120">
        <f>IF($C$17="SI",(C113*3*('MOTORE 2024'!$B$41+'MOTORE 2024'!$B$42+'MOTORE 2024'!$B$43+'MOTORE 2024'!$B$44)),(C113*1*('MOTORE 2024'!$B$41+'MOTORE 2024'!$B$42+'MOTORE 2024'!$B$43+'MOTORE 2024'!$B$44)))</f>
        <v>0</v>
      </c>
      <c r="BE113" s="121">
        <f>IF($C$17="SI",(D113*3*('Motore 2021'!$B$41+'Motore 2021'!$B$42+'Motore 2021'!$D$43+'Motore 2021'!$B$44)),(D113*1*('Motore 2021'!$B$41+'Motore 2021'!$B$42+'Motore 2021'!$D$43+'Motore 2021'!$B$44)))</f>
        <v>0</v>
      </c>
      <c r="BF113" s="120">
        <f>IF($C$17="SI",(C113*3*('MOTORE 2024'!$B$41+'MOTORE 2024'!$B$42+'MOTORE 2024'!$B$43+'MOTORE 2024'!$B$44))+((C113*3*('MOTORE 2024'!$B$41+'MOTORE 2024'!$B$42+'MOTORE 2024'!$B$43+'MOTORE 2024'!$B$44))*10%),(C113*1*('MOTORE 2024'!$B$41+'MOTORE 2024'!$B$42+'MOTORE 2024'!$B$43+'MOTORE 2024'!$B$44))+((C113*1*('MOTORE 2024'!$B$41+'MOTORE 2024'!$B$42+'MOTORE 2024'!$B$43+'MOTORE 2024'!$B$44))*10%))</f>
        <v>0</v>
      </c>
      <c r="BG113" s="120">
        <f>IF($C$17="SI",(D113*3*('Motore 2021'!$B$41+'Motore 2021'!$B$42+'Motore 2021'!$D$43+'Motore 2021'!$B$44))+((D113*3*('Motore 2021'!$B$41+'Motore 2021'!$B$42+'Motore 2021'!$D$43+'Motore 2021'!$B$44))*10%),(D113*1*('Motore 2021'!$B$41+'Motore 2021'!$B$42+'Motore 2021'!$D$43+'Motore 2021'!$B$44))+((D113*1*('Motore 2021'!$B$41+'Motore 2021'!$B$42+'Motore 2021'!$D$43+'Motore 2021'!$B$44))*10%))</f>
        <v>0</v>
      </c>
      <c r="BH113" s="120">
        <f t="shared" si="52"/>
        <v>0</v>
      </c>
      <c r="BI113" s="120">
        <f t="shared" si="53"/>
        <v>0</v>
      </c>
      <c r="BJ113" s="120">
        <f>IF(H113&lt;&gt;0,IF($C$17="SI",((('MOTORE 2024'!$B$47+'MOTORE 2024'!$B$50+'MOTORE 2024'!$B$53)/365)*$F$14)+(((('MOTORE 2024'!$B$47+'MOTORE 2024'!$B$50+'Motore 2021'!$B$53)/365)*$F$14)*10%),(('MOTORE 2024'!$B$53/365)*$F$14)+(('MOTORE 2024'!$B$53/365)*$F$14)*10%),0)</f>
        <v>0</v>
      </c>
      <c r="BK113" s="120">
        <f>IF(H113&lt;&gt;0,IF($C$17="SI",((('Motore 2021'!$B$47+'Motore 2021'!$B$50+'Motore 2021'!$B$53)/365)*$F$13)+(((('Motore 2021'!$B$47+'Motore 2021'!$B$50+'Motore 2021'!$B$53)/365)*$F$13)*10%),(('Motore 2021'!$B$53/365)*$F$13)+(('Motore 2021'!$B$53/365)*$F$13)*10%),0)</f>
        <v>0</v>
      </c>
      <c r="BL113" s="120">
        <f>IF(H113&lt;&gt;0,IF($C$17="SI",((('MOTORE 2024'!$B$47+'MOTORE 2024'!$B$50+'MOTORE 2024'!$B$53)/365)*$F$14),(('MOTORE 2024'!$B$53/365)*$F$14)),0)</f>
        <v>0</v>
      </c>
      <c r="BM113" s="120">
        <f>IF(H113&lt;&gt;0,IF($C$17="SI",((('Motore 2021'!$B$47+'Motore 2021'!$B$50+'Motore 2021'!$B$53)/365)*$F$13),(('Motore 2021'!$B$53/365)*$F$13)),0)</f>
        <v>0</v>
      </c>
      <c r="BN113" s="120">
        <f t="shared" si="54"/>
        <v>0</v>
      </c>
      <c r="BO113" s="122">
        <f t="shared" si="55"/>
        <v>0</v>
      </c>
    </row>
    <row r="114" spans="1:67" x14ac:dyDescent="0.3">
      <c r="A114" s="65" t="s">
        <v>201</v>
      </c>
      <c r="B114" s="51">
        <v>0</v>
      </c>
      <c r="C114" s="51">
        <v>0</v>
      </c>
      <c r="D114" s="51">
        <v>0</v>
      </c>
      <c r="E114" s="51">
        <f t="shared" si="40"/>
        <v>0</v>
      </c>
      <c r="F114" s="55" t="s">
        <v>8</v>
      </c>
      <c r="G114" s="62">
        <f t="shared" si="41"/>
        <v>0</v>
      </c>
      <c r="H114" s="62">
        <f t="shared" si="42"/>
        <v>0</v>
      </c>
      <c r="I114" s="63">
        <f t="shared" si="43"/>
        <v>0</v>
      </c>
      <c r="J114" s="63">
        <f t="shared" si="44"/>
        <v>0</v>
      </c>
      <c r="K114" s="64">
        <f t="shared" si="56"/>
        <v>0</v>
      </c>
      <c r="L114" s="64">
        <f t="shared" si="57"/>
        <v>0</v>
      </c>
      <c r="M114" s="106">
        <f>IF(K114&lt;'MOTORE 2024'!$H$28,Ripartizione!K114,'MOTORE 2024'!$H$28)</f>
        <v>0</v>
      </c>
      <c r="N114" s="106">
        <f>IF(L114&lt;'Motore 2021'!$H$28,Ripartizione!L114,'Motore 2021'!$H$28)</f>
        <v>0</v>
      </c>
      <c r="O114" s="106">
        <f t="shared" si="58"/>
        <v>0</v>
      </c>
      <c r="P114" s="106">
        <f t="shared" si="59"/>
        <v>0</v>
      </c>
      <c r="Q114" s="106">
        <f>ROUND(O114*'MOTORE 2024'!$E$28,2)</f>
        <v>0</v>
      </c>
      <c r="R114" s="106">
        <f>ROUND(P114*'Motore 2021'!$E$28,2)</f>
        <v>0</v>
      </c>
      <c r="S114" s="106">
        <f>IF((K114-M114)&lt;'MOTORE 2024'!$H$29,(K114-M114),'MOTORE 2024'!$H$29)</f>
        <v>0</v>
      </c>
      <c r="T114" s="106">
        <f>IF((L114-N114)&lt;'Motore 2021'!$H$29,(L114-N114),'Motore 2021'!$H$29)</f>
        <v>0</v>
      </c>
      <c r="U114" s="106">
        <f t="shared" si="60"/>
        <v>0</v>
      </c>
      <c r="V114" s="106">
        <f t="shared" si="61"/>
        <v>0</v>
      </c>
      <c r="W114" s="106">
        <f>ROUND(U114*'MOTORE 2024'!$E$29,2)</f>
        <v>0</v>
      </c>
      <c r="X114" s="106">
        <f>ROUND(V114*'Motore 2021'!$E$29,2)</f>
        <v>0</v>
      </c>
      <c r="Y114" s="106">
        <f>IF(K114-M114-S114&lt;'MOTORE 2024'!$H$30,(Ripartizione!K114-Ripartizione!M114-Ripartizione!S114),'MOTORE 2024'!$H$30)</f>
        <v>0</v>
      </c>
      <c r="Z114" s="106">
        <f>IF(L114-N114-T114&lt;'Motore 2021'!$H$30,(Ripartizione!L114-Ripartizione!N114-Ripartizione!T114),'Motore 2021'!$H$30)</f>
        <v>0</v>
      </c>
      <c r="AA114" s="106">
        <f t="shared" si="62"/>
        <v>0</v>
      </c>
      <c r="AB114" s="106">
        <f t="shared" si="63"/>
        <v>0</v>
      </c>
      <c r="AC114" s="106">
        <f>ROUND(AA114*'MOTORE 2024'!$E$30,2)</f>
        <v>0</v>
      </c>
      <c r="AD114" s="106">
        <f>ROUND(AB114*'Motore 2021'!$E$30,2)</f>
        <v>0</v>
      </c>
      <c r="AE114" s="106">
        <f>IF((K114-M114-S114-Y114)&lt;'MOTORE 2024'!$H$31, (K114-M114-S114-Y114),'MOTORE 2024'!$H$31)</f>
        <v>0</v>
      </c>
      <c r="AF114" s="106">
        <f>IF((L114-N114-T114-Z114)&lt;'Motore 2021'!$H$31, (L114-N114-T114-Z114),'Motore 2021'!$H$31)</f>
        <v>0</v>
      </c>
      <c r="AG114" s="106">
        <f t="shared" si="64"/>
        <v>0</v>
      </c>
      <c r="AH114" s="106">
        <f t="shared" si="65"/>
        <v>0</v>
      </c>
      <c r="AI114" s="106">
        <f>ROUND(AG114*'MOTORE 2024'!$E$31,2)</f>
        <v>0</v>
      </c>
      <c r="AJ114" s="106">
        <f>ROUND(AH114*'Motore 2021'!$E$31,2)</f>
        <v>0</v>
      </c>
      <c r="AK114" s="106">
        <f t="shared" si="45"/>
        <v>0</v>
      </c>
      <c r="AL114" s="106">
        <f t="shared" si="46"/>
        <v>0</v>
      </c>
      <c r="AM114" s="106">
        <f t="shared" si="66"/>
        <v>0</v>
      </c>
      <c r="AN114" s="106">
        <f t="shared" si="67"/>
        <v>0</v>
      </c>
      <c r="AO114" s="106">
        <f>ROUND(AM114*'MOTORE 2024'!$E$32,2)</f>
        <v>0</v>
      </c>
      <c r="AP114" s="106">
        <f>ROUND(AN114*'Motore 2021'!$E$32,2)</f>
        <v>0</v>
      </c>
      <c r="AQ114" s="117">
        <f>IF(B114&lt;&gt;0,((Q114+R114)*Ripartizione!B114),Q114+R114)</f>
        <v>0</v>
      </c>
      <c r="AR114" s="117">
        <f>IF(B114&lt;&gt;0,((Ripartizione!B114*W114)+(Ripartizione!B114*X114)), W114+X114)</f>
        <v>0</v>
      </c>
      <c r="AS114" s="117">
        <f t="shared" si="47"/>
        <v>0</v>
      </c>
      <c r="AT114" s="117">
        <f>IF(B114&lt;&gt;0,((Ripartizione!B114*AI114)+(Ripartizione!B114*AJ114)), AI114+AJ114)</f>
        <v>0</v>
      </c>
      <c r="AU114" s="117">
        <f>IF(B114&lt;&gt;0,((Ripartizione!B114*AO114)+(Ripartizione!B114*AP114)), AO114+AP114)</f>
        <v>0</v>
      </c>
      <c r="AV114" s="117">
        <f t="shared" si="48"/>
        <v>0</v>
      </c>
      <c r="AW114" s="117">
        <f t="shared" si="49"/>
        <v>0</v>
      </c>
      <c r="AX114" s="117">
        <f>IF($C$17="SI",((C114*'MOTORE 2024'!$B$35) + (D114*'Motore 2021'!$B$35)),0)</f>
        <v>0</v>
      </c>
      <c r="AY114" s="118">
        <f>IF($C$17="SI",((C114*'MOTORE 2024'!$B$35)+(C114*'MOTORE 2024'!$B$35)*10% + (D114*'MOTORE 2024'!$B$35)+(D114*'MOTORE 2024'!$B$35)*10%),0)</f>
        <v>0</v>
      </c>
      <c r="AZ114" s="119">
        <f>IF($C$17="SI",(((C114*'MOTORE 2024'!$B$38))+((D114*'Motore 2021'!$B$38))),0)</f>
        <v>0</v>
      </c>
      <c r="BA114" s="118">
        <f>IF($C$17="SI",(((C114*'MOTORE 2024'!$B$38)+((C114*'MOTORE 2024'!$B$38)*10%))+((D114*'MOTORE 2024'!$B$38)+((D114*'MOTORE 2024'!$B$38)*10%))),0)</f>
        <v>0</v>
      </c>
      <c r="BB114" s="118">
        <f t="shared" si="50"/>
        <v>0</v>
      </c>
      <c r="BC114" s="120">
        <f t="shared" si="51"/>
        <v>0</v>
      </c>
      <c r="BD114" s="120">
        <f>IF($C$17="SI",(C114*3*('MOTORE 2024'!$B$41+'MOTORE 2024'!$B$42+'MOTORE 2024'!$B$43+'MOTORE 2024'!$B$44)),(C114*1*('MOTORE 2024'!$B$41+'MOTORE 2024'!$B$42+'MOTORE 2024'!$B$43+'MOTORE 2024'!$B$44)))</f>
        <v>0</v>
      </c>
      <c r="BE114" s="121">
        <f>IF($C$17="SI",(D114*3*('Motore 2021'!$B$41+'Motore 2021'!$B$42+'Motore 2021'!$D$43+'Motore 2021'!$B$44)),(D114*1*('Motore 2021'!$B$41+'Motore 2021'!$B$42+'Motore 2021'!$D$43+'Motore 2021'!$B$44)))</f>
        <v>0</v>
      </c>
      <c r="BF114" s="120">
        <f>IF($C$17="SI",(C114*3*('MOTORE 2024'!$B$41+'MOTORE 2024'!$B$42+'MOTORE 2024'!$B$43+'MOTORE 2024'!$B$44))+((C114*3*('MOTORE 2024'!$B$41+'MOTORE 2024'!$B$42+'MOTORE 2024'!$B$43+'MOTORE 2024'!$B$44))*10%),(C114*1*('MOTORE 2024'!$B$41+'MOTORE 2024'!$B$42+'MOTORE 2024'!$B$43+'MOTORE 2024'!$B$44))+((C114*1*('MOTORE 2024'!$B$41+'MOTORE 2024'!$B$42+'MOTORE 2024'!$B$43+'MOTORE 2024'!$B$44))*10%))</f>
        <v>0</v>
      </c>
      <c r="BG114" s="120">
        <f>IF($C$17="SI",(D114*3*('Motore 2021'!$B$41+'Motore 2021'!$B$42+'Motore 2021'!$D$43+'Motore 2021'!$B$44))+((D114*3*('Motore 2021'!$B$41+'Motore 2021'!$B$42+'Motore 2021'!$D$43+'Motore 2021'!$B$44))*10%),(D114*1*('Motore 2021'!$B$41+'Motore 2021'!$B$42+'Motore 2021'!$D$43+'Motore 2021'!$B$44))+((D114*1*('Motore 2021'!$B$41+'Motore 2021'!$B$42+'Motore 2021'!$D$43+'Motore 2021'!$B$44))*10%))</f>
        <v>0</v>
      </c>
      <c r="BH114" s="120">
        <f t="shared" si="52"/>
        <v>0</v>
      </c>
      <c r="BI114" s="120">
        <f t="shared" si="53"/>
        <v>0</v>
      </c>
      <c r="BJ114" s="120">
        <f>IF(H114&lt;&gt;0,IF($C$17="SI",((('MOTORE 2024'!$B$47+'MOTORE 2024'!$B$50+'MOTORE 2024'!$B$53)/365)*$F$14)+(((('MOTORE 2024'!$B$47+'MOTORE 2024'!$B$50+'Motore 2021'!$B$53)/365)*$F$14)*10%),(('MOTORE 2024'!$B$53/365)*$F$14)+(('MOTORE 2024'!$B$53/365)*$F$14)*10%),0)</f>
        <v>0</v>
      </c>
      <c r="BK114" s="120">
        <f>IF(H114&lt;&gt;0,IF($C$17="SI",((('Motore 2021'!$B$47+'Motore 2021'!$B$50+'Motore 2021'!$B$53)/365)*$F$13)+(((('Motore 2021'!$B$47+'Motore 2021'!$B$50+'Motore 2021'!$B$53)/365)*$F$13)*10%),(('Motore 2021'!$B$53/365)*$F$13)+(('Motore 2021'!$B$53/365)*$F$13)*10%),0)</f>
        <v>0</v>
      </c>
      <c r="BL114" s="120">
        <f>IF(H114&lt;&gt;0,IF($C$17="SI",((('MOTORE 2024'!$B$47+'MOTORE 2024'!$B$50+'MOTORE 2024'!$B$53)/365)*$F$14),(('MOTORE 2024'!$B$53/365)*$F$14)),0)</f>
        <v>0</v>
      </c>
      <c r="BM114" s="120">
        <f>IF(H114&lt;&gt;0,IF($C$17="SI",((('Motore 2021'!$B$47+'Motore 2021'!$B$50+'Motore 2021'!$B$53)/365)*$F$13),(('Motore 2021'!$B$53/365)*$F$13)),0)</f>
        <v>0</v>
      </c>
      <c r="BN114" s="120">
        <f t="shared" si="54"/>
        <v>0</v>
      </c>
      <c r="BO114" s="122">
        <f t="shared" si="55"/>
        <v>0</v>
      </c>
    </row>
    <row r="115" spans="1:67" x14ac:dyDescent="0.3">
      <c r="A115" s="65" t="s">
        <v>202</v>
      </c>
      <c r="B115" s="51">
        <v>0</v>
      </c>
      <c r="C115" s="51">
        <v>0</v>
      </c>
      <c r="D115" s="51">
        <v>0</v>
      </c>
      <c r="E115" s="51">
        <f t="shared" si="40"/>
        <v>0</v>
      </c>
      <c r="F115" s="55" t="s">
        <v>8</v>
      </c>
      <c r="G115" s="62">
        <f t="shared" si="41"/>
        <v>0</v>
      </c>
      <c r="H115" s="62">
        <f t="shared" si="42"/>
        <v>0</v>
      </c>
      <c r="I115" s="63">
        <f t="shared" si="43"/>
        <v>0</v>
      </c>
      <c r="J115" s="63">
        <f t="shared" si="44"/>
        <v>0</v>
      </c>
      <c r="K115" s="64">
        <f t="shared" si="56"/>
        <v>0</v>
      </c>
      <c r="L115" s="64">
        <f t="shared" si="57"/>
        <v>0</v>
      </c>
      <c r="M115" s="106">
        <f>IF(K115&lt;'MOTORE 2024'!$H$28,Ripartizione!K115,'MOTORE 2024'!$H$28)</f>
        <v>0</v>
      </c>
      <c r="N115" s="106">
        <f>IF(L115&lt;'Motore 2021'!$H$28,Ripartizione!L115,'Motore 2021'!$H$28)</f>
        <v>0</v>
      </c>
      <c r="O115" s="106">
        <f t="shared" si="58"/>
        <v>0</v>
      </c>
      <c r="P115" s="106">
        <f t="shared" si="59"/>
        <v>0</v>
      </c>
      <c r="Q115" s="106">
        <f>ROUND(O115*'MOTORE 2024'!$E$28,2)</f>
        <v>0</v>
      </c>
      <c r="R115" s="106">
        <f>ROUND(P115*'Motore 2021'!$E$28,2)</f>
        <v>0</v>
      </c>
      <c r="S115" s="106">
        <f>IF((K115-M115)&lt;'MOTORE 2024'!$H$29,(K115-M115),'MOTORE 2024'!$H$29)</f>
        <v>0</v>
      </c>
      <c r="T115" s="106">
        <f>IF((L115-N115)&lt;'Motore 2021'!$H$29,(L115-N115),'Motore 2021'!$H$29)</f>
        <v>0</v>
      </c>
      <c r="U115" s="106">
        <f t="shared" si="60"/>
        <v>0</v>
      </c>
      <c r="V115" s="106">
        <f t="shared" si="61"/>
        <v>0</v>
      </c>
      <c r="W115" s="106">
        <f>ROUND(U115*'MOTORE 2024'!$E$29,2)</f>
        <v>0</v>
      </c>
      <c r="X115" s="106">
        <f>ROUND(V115*'Motore 2021'!$E$29,2)</f>
        <v>0</v>
      </c>
      <c r="Y115" s="106">
        <f>IF(K115-M115-S115&lt;'MOTORE 2024'!$H$30,(Ripartizione!K115-Ripartizione!M115-Ripartizione!S115),'MOTORE 2024'!$H$30)</f>
        <v>0</v>
      </c>
      <c r="Z115" s="106">
        <f>IF(L115-N115-T115&lt;'Motore 2021'!$H$30,(Ripartizione!L115-Ripartizione!N115-Ripartizione!T115),'Motore 2021'!$H$30)</f>
        <v>0</v>
      </c>
      <c r="AA115" s="106">
        <f t="shared" si="62"/>
        <v>0</v>
      </c>
      <c r="AB115" s="106">
        <f t="shared" si="63"/>
        <v>0</v>
      </c>
      <c r="AC115" s="106">
        <f>ROUND(AA115*'MOTORE 2024'!$E$30,2)</f>
        <v>0</v>
      </c>
      <c r="AD115" s="106">
        <f>ROUND(AB115*'Motore 2021'!$E$30,2)</f>
        <v>0</v>
      </c>
      <c r="AE115" s="106">
        <f>IF((K115-M115-S115-Y115)&lt;'MOTORE 2024'!$H$31, (K115-M115-S115-Y115),'MOTORE 2024'!$H$31)</f>
        <v>0</v>
      </c>
      <c r="AF115" s="106">
        <f>IF((L115-N115-T115-Z115)&lt;'Motore 2021'!$H$31, (L115-N115-T115-Z115),'Motore 2021'!$H$31)</f>
        <v>0</v>
      </c>
      <c r="AG115" s="106">
        <f t="shared" si="64"/>
        <v>0</v>
      </c>
      <c r="AH115" s="106">
        <f t="shared" si="65"/>
        <v>0</v>
      </c>
      <c r="AI115" s="106">
        <f>ROUND(AG115*'MOTORE 2024'!$E$31,2)</f>
        <v>0</v>
      </c>
      <c r="AJ115" s="106">
        <f>ROUND(AH115*'Motore 2021'!$E$31,2)</f>
        <v>0</v>
      </c>
      <c r="AK115" s="106">
        <f t="shared" si="45"/>
        <v>0</v>
      </c>
      <c r="AL115" s="106">
        <f t="shared" si="46"/>
        <v>0</v>
      </c>
      <c r="AM115" s="106">
        <f t="shared" si="66"/>
        <v>0</v>
      </c>
      <c r="AN115" s="106">
        <f t="shared" si="67"/>
        <v>0</v>
      </c>
      <c r="AO115" s="106">
        <f>ROUND(AM115*'MOTORE 2024'!$E$32,2)</f>
        <v>0</v>
      </c>
      <c r="AP115" s="106">
        <f>ROUND(AN115*'Motore 2021'!$E$32,2)</f>
        <v>0</v>
      </c>
      <c r="AQ115" s="117">
        <f>IF(B115&lt;&gt;0,((Q115+R115)*Ripartizione!B115),Q115+R115)</f>
        <v>0</v>
      </c>
      <c r="AR115" s="117">
        <f>IF(B115&lt;&gt;0,((Ripartizione!B115*W115)+(Ripartizione!B115*X115)), W115+X115)</f>
        <v>0</v>
      </c>
      <c r="AS115" s="117">
        <f t="shared" si="47"/>
        <v>0</v>
      </c>
      <c r="AT115" s="117">
        <f>IF(B115&lt;&gt;0,((Ripartizione!B115*AI115)+(Ripartizione!B115*AJ115)), AI115+AJ115)</f>
        <v>0</v>
      </c>
      <c r="AU115" s="117">
        <f>IF(B115&lt;&gt;0,((Ripartizione!B115*AO115)+(Ripartizione!B115*AP115)), AO115+AP115)</f>
        <v>0</v>
      </c>
      <c r="AV115" s="117">
        <f t="shared" si="48"/>
        <v>0</v>
      </c>
      <c r="AW115" s="117">
        <f t="shared" si="49"/>
        <v>0</v>
      </c>
      <c r="AX115" s="117">
        <f>IF($C$17="SI",((C115*'MOTORE 2024'!$B$35) + (D115*'Motore 2021'!$B$35)),0)</f>
        <v>0</v>
      </c>
      <c r="AY115" s="118">
        <f>IF($C$17="SI",((C115*'MOTORE 2024'!$B$35)+(C115*'MOTORE 2024'!$B$35)*10% + (D115*'MOTORE 2024'!$B$35)+(D115*'MOTORE 2024'!$B$35)*10%),0)</f>
        <v>0</v>
      </c>
      <c r="AZ115" s="119">
        <f>IF($C$17="SI",(((C115*'MOTORE 2024'!$B$38))+((D115*'Motore 2021'!$B$38))),0)</f>
        <v>0</v>
      </c>
      <c r="BA115" s="118">
        <f>IF($C$17="SI",(((C115*'MOTORE 2024'!$B$38)+((C115*'MOTORE 2024'!$B$38)*10%))+((D115*'MOTORE 2024'!$B$38)+((D115*'MOTORE 2024'!$B$38)*10%))),0)</f>
        <v>0</v>
      </c>
      <c r="BB115" s="118">
        <f t="shared" si="50"/>
        <v>0</v>
      </c>
      <c r="BC115" s="120">
        <f t="shared" si="51"/>
        <v>0</v>
      </c>
      <c r="BD115" s="120">
        <f>IF($C$17="SI",(C115*3*('MOTORE 2024'!$B$41+'MOTORE 2024'!$B$42+'MOTORE 2024'!$B$43+'MOTORE 2024'!$B$44)),(C115*1*('MOTORE 2024'!$B$41+'MOTORE 2024'!$B$42+'MOTORE 2024'!$B$43+'MOTORE 2024'!$B$44)))</f>
        <v>0</v>
      </c>
      <c r="BE115" s="121">
        <f>IF($C$17="SI",(D115*3*('Motore 2021'!$B$41+'Motore 2021'!$B$42+'Motore 2021'!$D$43+'Motore 2021'!$B$44)),(D115*1*('Motore 2021'!$B$41+'Motore 2021'!$B$42+'Motore 2021'!$D$43+'Motore 2021'!$B$44)))</f>
        <v>0</v>
      </c>
      <c r="BF115" s="120">
        <f>IF($C$17="SI",(C115*3*('MOTORE 2024'!$B$41+'MOTORE 2024'!$B$42+'MOTORE 2024'!$B$43+'MOTORE 2024'!$B$44))+((C115*3*('MOTORE 2024'!$B$41+'MOTORE 2024'!$B$42+'MOTORE 2024'!$B$43+'MOTORE 2024'!$B$44))*10%),(C115*1*('MOTORE 2024'!$B$41+'MOTORE 2024'!$B$42+'MOTORE 2024'!$B$43+'MOTORE 2024'!$B$44))+((C115*1*('MOTORE 2024'!$B$41+'MOTORE 2024'!$B$42+'MOTORE 2024'!$B$43+'MOTORE 2024'!$B$44))*10%))</f>
        <v>0</v>
      </c>
      <c r="BG115" s="120">
        <f>IF($C$17="SI",(D115*3*('Motore 2021'!$B$41+'Motore 2021'!$B$42+'Motore 2021'!$D$43+'Motore 2021'!$B$44))+((D115*3*('Motore 2021'!$B$41+'Motore 2021'!$B$42+'Motore 2021'!$D$43+'Motore 2021'!$B$44))*10%),(D115*1*('Motore 2021'!$B$41+'Motore 2021'!$B$42+'Motore 2021'!$D$43+'Motore 2021'!$B$44))+((D115*1*('Motore 2021'!$B$41+'Motore 2021'!$B$42+'Motore 2021'!$D$43+'Motore 2021'!$B$44))*10%))</f>
        <v>0</v>
      </c>
      <c r="BH115" s="120">
        <f t="shared" si="52"/>
        <v>0</v>
      </c>
      <c r="BI115" s="120">
        <f t="shared" si="53"/>
        <v>0</v>
      </c>
      <c r="BJ115" s="120">
        <f>IF(H115&lt;&gt;0,IF($C$17="SI",((('MOTORE 2024'!$B$47+'MOTORE 2024'!$B$50+'MOTORE 2024'!$B$53)/365)*$F$14)+(((('MOTORE 2024'!$B$47+'MOTORE 2024'!$B$50+'Motore 2021'!$B$53)/365)*$F$14)*10%),(('MOTORE 2024'!$B$53/365)*$F$14)+(('MOTORE 2024'!$B$53/365)*$F$14)*10%),0)</f>
        <v>0</v>
      </c>
      <c r="BK115" s="120">
        <f>IF(H115&lt;&gt;0,IF($C$17="SI",((('Motore 2021'!$B$47+'Motore 2021'!$B$50+'Motore 2021'!$B$53)/365)*$F$13)+(((('Motore 2021'!$B$47+'Motore 2021'!$B$50+'Motore 2021'!$B$53)/365)*$F$13)*10%),(('Motore 2021'!$B$53/365)*$F$13)+(('Motore 2021'!$B$53/365)*$F$13)*10%),0)</f>
        <v>0</v>
      </c>
      <c r="BL115" s="120">
        <f>IF(H115&lt;&gt;0,IF($C$17="SI",((('MOTORE 2024'!$B$47+'MOTORE 2024'!$B$50+'MOTORE 2024'!$B$53)/365)*$F$14),(('MOTORE 2024'!$B$53/365)*$F$14)),0)</f>
        <v>0</v>
      </c>
      <c r="BM115" s="120">
        <f>IF(H115&lt;&gt;0,IF($C$17="SI",((('Motore 2021'!$B$47+'Motore 2021'!$B$50+'Motore 2021'!$B$53)/365)*$F$13),(('Motore 2021'!$B$53/365)*$F$13)),0)</f>
        <v>0</v>
      </c>
      <c r="BN115" s="120">
        <f t="shared" si="54"/>
        <v>0</v>
      </c>
      <c r="BO115" s="122">
        <f t="shared" si="55"/>
        <v>0</v>
      </c>
    </row>
    <row r="116" spans="1:67" x14ac:dyDescent="0.3">
      <c r="A116" s="65" t="s">
        <v>203</v>
      </c>
      <c r="B116" s="51">
        <v>0</v>
      </c>
      <c r="C116" s="51">
        <v>0</v>
      </c>
      <c r="D116" s="51">
        <v>0</v>
      </c>
      <c r="E116" s="51">
        <f t="shared" si="40"/>
        <v>0</v>
      </c>
      <c r="F116" s="55" t="s">
        <v>8</v>
      </c>
      <c r="G116" s="62">
        <f t="shared" si="41"/>
        <v>0</v>
      </c>
      <c r="H116" s="62">
        <f t="shared" si="42"/>
        <v>0</v>
      </c>
      <c r="I116" s="63">
        <f t="shared" si="43"/>
        <v>0</v>
      </c>
      <c r="J116" s="63">
        <f t="shared" si="44"/>
        <v>0</v>
      </c>
      <c r="K116" s="64">
        <f t="shared" si="56"/>
        <v>0</v>
      </c>
      <c r="L116" s="64">
        <f t="shared" si="57"/>
        <v>0</v>
      </c>
      <c r="M116" s="106">
        <f>IF(K116&lt;'MOTORE 2024'!$H$28,Ripartizione!K116,'MOTORE 2024'!$H$28)</f>
        <v>0</v>
      </c>
      <c r="N116" s="106">
        <f>IF(L116&lt;'Motore 2021'!$H$28,Ripartizione!L116,'Motore 2021'!$H$28)</f>
        <v>0</v>
      </c>
      <c r="O116" s="106">
        <f t="shared" si="58"/>
        <v>0</v>
      </c>
      <c r="P116" s="106">
        <f t="shared" si="59"/>
        <v>0</v>
      </c>
      <c r="Q116" s="106">
        <f>ROUND(O116*'MOTORE 2024'!$E$28,2)</f>
        <v>0</v>
      </c>
      <c r="R116" s="106">
        <f>ROUND(P116*'Motore 2021'!$E$28,2)</f>
        <v>0</v>
      </c>
      <c r="S116" s="106">
        <f>IF((K116-M116)&lt;'MOTORE 2024'!$H$29,(K116-M116),'MOTORE 2024'!$H$29)</f>
        <v>0</v>
      </c>
      <c r="T116" s="106">
        <f>IF((L116-N116)&lt;'Motore 2021'!$H$29,(L116-N116),'Motore 2021'!$H$29)</f>
        <v>0</v>
      </c>
      <c r="U116" s="106">
        <f t="shared" si="60"/>
        <v>0</v>
      </c>
      <c r="V116" s="106">
        <f t="shared" si="61"/>
        <v>0</v>
      </c>
      <c r="W116" s="106">
        <f>ROUND(U116*'MOTORE 2024'!$E$29,2)</f>
        <v>0</v>
      </c>
      <c r="X116" s="106">
        <f>ROUND(V116*'Motore 2021'!$E$29,2)</f>
        <v>0</v>
      </c>
      <c r="Y116" s="106">
        <f>IF(K116-M116-S116&lt;'MOTORE 2024'!$H$30,(Ripartizione!K116-Ripartizione!M116-Ripartizione!S116),'MOTORE 2024'!$H$30)</f>
        <v>0</v>
      </c>
      <c r="Z116" s="106">
        <f>IF(L116-N116-T116&lt;'Motore 2021'!$H$30,(Ripartizione!L116-Ripartizione!N116-Ripartizione!T116),'Motore 2021'!$H$30)</f>
        <v>0</v>
      </c>
      <c r="AA116" s="106">
        <f t="shared" si="62"/>
        <v>0</v>
      </c>
      <c r="AB116" s="106">
        <f t="shared" si="63"/>
        <v>0</v>
      </c>
      <c r="AC116" s="106">
        <f>ROUND(AA116*'MOTORE 2024'!$E$30,2)</f>
        <v>0</v>
      </c>
      <c r="AD116" s="106">
        <f>ROUND(AB116*'Motore 2021'!$E$30,2)</f>
        <v>0</v>
      </c>
      <c r="AE116" s="106">
        <f>IF((K116-M116-S116-Y116)&lt;'MOTORE 2024'!$H$31, (K116-M116-S116-Y116),'MOTORE 2024'!$H$31)</f>
        <v>0</v>
      </c>
      <c r="AF116" s="106">
        <f>IF((L116-N116-T116-Z116)&lt;'Motore 2021'!$H$31, (L116-N116-T116-Z116),'Motore 2021'!$H$31)</f>
        <v>0</v>
      </c>
      <c r="AG116" s="106">
        <f t="shared" si="64"/>
        <v>0</v>
      </c>
      <c r="AH116" s="106">
        <f t="shared" si="65"/>
        <v>0</v>
      </c>
      <c r="AI116" s="106">
        <f>ROUND(AG116*'MOTORE 2024'!$E$31,2)</f>
        <v>0</v>
      </c>
      <c r="AJ116" s="106">
        <f>ROUND(AH116*'Motore 2021'!$E$31,2)</f>
        <v>0</v>
      </c>
      <c r="AK116" s="106">
        <f t="shared" si="45"/>
        <v>0</v>
      </c>
      <c r="AL116" s="106">
        <f t="shared" si="46"/>
        <v>0</v>
      </c>
      <c r="AM116" s="106">
        <f t="shared" si="66"/>
        <v>0</v>
      </c>
      <c r="AN116" s="106">
        <f t="shared" si="67"/>
        <v>0</v>
      </c>
      <c r="AO116" s="106">
        <f>ROUND(AM116*'MOTORE 2024'!$E$32,2)</f>
        <v>0</v>
      </c>
      <c r="AP116" s="106">
        <f>ROUND(AN116*'Motore 2021'!$E$32,2)</f>
        <v>0</v>
      </c>
      <c r="AQ116" s="117">
        <f>IF(B116&lt;&gt;0,((Q116+R116)*Ripartizione!B116),Q116+R116)</f>
        <v>0</v>
      </c>
      <c r="AR116" s="117">
        <f>IF(B116&lt;&gt;0,((Ripartizione!B116*W116)+(Ripartizione!B116*X116)), W116+X116)</f>
        <v>0</v>
      </c>
      <c r="AS116" s="117">
        <f t="shared" si="47"/>
        <v>0</v>
      </c>
      <c r="AT116" s="117">
        <f>IF(B116&lt;&gt;0,((Ripartizione!B116*AI116)+(Ripartizione!B116*AJ116)), AI116+AJ116)</f>
        <v>0</v>
      </c>
      <c r="AU116" s="117">
        <f>IF(B116&lt;&gt;0,((Ripartizione!B116*AO116)+(Ripartizione!B116*AP116)), AO116+AP116)</f>
        <v>0</v>
      </c>
      <c r="AV116" s="117">
        <f t="shared" si="48"/>
        <v>0</v>
      </c>
      <c r="AW116" s="117">
        <f t="shared" si="49"/>
        <v>0</v>
      </c>
      <c r="AX116" s="117">
        <f>IF($C$17="SI",((C116*'MOTORE 2024'!$B$35) + (D116*'Motore 2021'!$B$35)),0)</f>
        <v>0</v>
      </c>
      <c r="AY116" s="118">
        <f>IF($C$17="SI",((C116*'MOTORE 2024'!$B$35)+(C116*'MOTORE 2024'!$B$35)*10% + (D116*'MOTORE 2024'!$B$35)+(D116*'MOTORE 2024'!$B$35)*10%),0)</f>
        <v>0</v>
      </c>
      <c r="AZ116" s="119">
        <f>IF($C$17="SI",(((C116*'MOTORE 2024'!$B$38))+((D116*'Motore 2021'!$B$38))),0)</f>
        <v>0</v>
      </c>
      <c r="BA116" s="118">
        <f>IF($C$17="SI",(((C116*'MOTORE 2024'!$B$38)+((C116*'MOTORE 2024'!$B$38)*10%))+((D116*'MOTORE 2024'!$B$38)+((D116*'MOTORE 2024'!$B$38)*10%))),0)</f>
        <v>0</v>
      </c>
      <c r="BB116" s="118">
        <f t="shared" si="50"/>
        <v>0</v>
      </c>
      <c r="BC116" s="120">
        <f t="shared" si="51"/>
        <v>0</v>
      </c>
      <c r="BD116" s="120">
        <f>IF($C$17="SI",(C116*3*('MOTORE 2024'!$B$41+'MOTORE 2024'!$B$42+'MOTORE 2024'!$B$43+'MOTORE 2024'!$B$44)),(C116*1*('MOTORE 2024'!$B$41+'MOTORE 2024'!$B$42+'MOTORE 2024'!$B$43+'MOTORE 2024'!$B$44)))</f>
        <v>0</v>
      </c>
      <c r="BE116" s="121">
        <f>IF($C$17="SI",(D116*3*('Motore 2021'!$B$41+'Motore 2021'!$B$42+'Motore 2021'!$D$43+'Motore 2021'!$B$44)),(D116*1*('Motore 2021'!$B$41+'Motore 2021'!$B$42+'Motore 2021'!$D$43+'Motore 2021'!$B$44)))</f>
        <v>0</v>
      </c>
      <c r="BF116" s="120">
        <f>IF($C$17="SI",(C116*3*('MOTORE 2024'!$B$41+'MOTORE 2024'!$B$42+'MOTORE 2024'!$B$43+'MOTORE 2024'!$B$44))+((C116*3*('MOTORE 2024'!$B$41+'MOTORE 2024'!$B$42+'MOTORE 2024'!$B$43+'MOTORE 2024'!$B$44))*10%),(C116*1*('MOTORE 2024'!$B$41+'MOTORE 2024'!$B$42+'MOTORE 2024'!$B$43+'MOTORE 2024'!$B$44))+((C116*1*('MOTORE 2024'!$B$41+'MOTORE 2024'!$B$42+'MOTORE 2024'!$B$43+'MOTORE 2024'!$B$44))*10%))</f>
        <v>0</v>
      </c>
      <c r="BG116" s="120">
        <f>IF($C$17="SI",(D116*3*('Motore 2021'!$B$41+'Motore 2021'!$B$42+'Motore 2021'!$D$43+'Motore 2021'!$B$44))+((D116*3*('Motore 2021'!$B$41+'Motore 2021'!$B$42+'Motore 2021'!$D$43+'Motore 2021'!$B$44))*10%),(D116*1*('Motore 2021'!$B$41+'Motore 2021'!$B$42+'Motore 2021'!$D$43+'Motore 2021'!$B$44))+((D116*1*('Motore 2021'!$B$41+'Motore 2021'!$B$42+'Motore 2021'!$D$43+'Motore 2021'!$B$44))*10%))</f>
        <v>0</v>
      </c>
      <c r="BH116" s="120">
        <f t="shared" si="52"/>
        <v>0</v>
      </c>
      <c r="BI116" s="120">
        <f t="shared" si="53"/>
        <v>0</v>
      </c>
      <c r="BJ116" s="120">
        <f>IF(H116&lt;&gt;0,IF($C$17="SI",((('MOTORE 2024'!$B$47+'MOTORE 2024'!$B$50+'MOTORE 2024'!$B$53)/365)*$F$14)+(((('MOTORE 2024'!$B$47+'MOTORE 2024'!$B$50+'Motore 2021'!$B$53)/365)*$F$14)*10%),(('MOTORE 2024'!$B$53/365)*$F$14)+(('MOTORE 2024'!$B$53/365)*$F$14)*10%),0)</f>
        <v>0</v>
      </c>
      <c r="BK116" s="120">
        <f>IF(H116&lt;&gt;0,IF($C$17="SI",((('Motore 2021'!$B$47+'Motore 2021'!$B$50+'Motore 2021'!$B$53)/365)*$F$13)+(((('Motore 2021'!$B$47+'Motore 2021'!$B$50+'Motore 2021'!$B$53)/365)*$F$13)*10%),(('Motore 2021'!$B$53/365)*$F$13)+(('Motore 2021'!$B$53/365)*$F$13)*10%),0)</f>
        <v>0</v>
      </c>
      <c r="BL116" s="120">
        <f>IF(H116&lt;&gt;0,IF($C$17="SI",((('MOTORE 2024'!$B$47+'MOTORE 2024'!$B$50+'MOTORE 2024'!$B$53)/365)*$F$14),(('MOTORE 2024'!$B$53/365)*$F$14)),0)</f>
        <v>0</v>
      </c>
      <c r="BM116" s="120">
        <f>IF(H116&lt;&gt;0,IF($C$17="SI",((('Motore 2021'!$B$47+'Motore 2021'!$B$50+'Motore 2021'!$B$53)/365)*$F$13),(('Motore 2021'!$B$53/365)*$F$13)),0)</f>
        <v>0</v>
      </c>
      <c r="BN116" s="120">
        <f t="shared" si="54"/>
        <v>0</v>
      </c>
      <c r="BO116" s="122">
        <f t="shared" si="55"/>
        <v>0</v>
      </c>
    </row>
    <row r="117" spans="1:67" x14ac:dyDescent="0.3">
      <c r="A117" s="65" t="s">
        <v>204</v>
      </c>
      <c r="B117" s="51">
        <v>0</v>
      </c>
      <c r="C117" s="51">
        <v>0</v>
      </c>
      <c r="D117" s="51">
        <v>0</v>
      </c>
      <c r="E117" s="51">
        <f t="shared" si="40"/>
        <v>0</v>
      </c>
      <c r="F117" s="55" t="s">
        <v>8</v>
      </c>
      <c r="G117" s="62">
        <f t="shared" si="41"/>
        <v>0</v>
      </c>
      <c r="H117" s="62">
        <f t="shared" si="42"/>
        <v>0</v>
      </c>
      <c r="I117" s="63">
        <f t="shared" si="43"/>
        <v>0</v>
      </c>
      <c r="J117" s="63">
        <f t="shared" si="44"/>
        <v>0</v>
      </c>
      <c r="K117" s="64">
        <f t="shared" si="56"/>
        <v>0</v>
      </c>
      <c r="L117" s="64">
        <f t="shared" si="57"/>
        <v>0</v>
      </c>
      <c r="M117" s="106">
        <f>IF(K117&lt;'MOTORE 2024'!$H$28,Ripartizione!K117,'MOTORE 2024'!$H$28)</f>
        <v>0</v>
      </c>
      <c r="N117" s="106">
        <f>IF(L117&lt;'Motore 2021'!$H$28,Ripartizione!L117,'Motore 2021'!$H$28)</f>
        <v>0</v>
      </c>
      <c r="O117" s="106">
        <f t="shared" si="58"/>
        <v>0</v>
      </c>
      <c r="P117" s="106">
        <f t="shared" si="59"/>
        <v>0</v>
      </c>
      <c r="Q117" s="106">
        <f>ROUND(O117*'MOTORE 2024'!$E$28,2)</f>
        <v>0</v>
      </c>
      <c r="R117" s="106">
        <f>ROUND(P117*'Motore 2021'!$E$28,2)</f>
        <v>0</v>
      </c>
      <c r="S117" s="106">
        <f>IF((K117-M117)&lt;'MOTORE 2024'!$H$29,(K117-M117),'MOTORE 2024'!$H$29)</f>
        <v>0</v>
      </c>
      <c r="T117" s="106">
        <f>IF((L117-N117)&lt;'Motore 2021'!$H$29,(L117-N117),'Motore 2021'!$H$29)</f>
        <v>0</v>
      </c>
      <c r="U117" s="106">
        <f t="shared" si="60"/>
        <v>0</v>
      </c>
      <c r="V117" s="106">
        <f t="shared" si="61"/>
        <v>0</v>
      </c>
      <c r="W117" s="106">
        <f>ROUND(U117*'MOTORE 2024'!$E$29,2)</f>
        <v>0</v>
      </c>
      <c r="X117" s="106">
        <f>ROUND(V117*'Motore 2021'!$E$29,2)</f>
        <v>0</v>
      </c>
      <c r="Y117" s="106">
        <f>IF(K117-M117-S117&lt;'MOTORE 2024'!$H$30,(Ripartizione!K117-Ripartizione!M117-Ripartizione!S117),'MOTORE 2024'!$H$30)</f>
        <v>0</v>
      </c>
      <c r="Z117" s="106">
        <f>IF(L117-N117-T117&lt;'Motore 2021'!$H$30,(Ripartizione!L117-Ripartizione!N117-Ripartizione!T117),'Motore 2021'!$H$30)</f>
        <v>0</v>
      </c>
      <c r="AA117" s="106">
        <f t="shared" si="62"/>
        <v>0</v>
      </c>
      <c r="AB117" s="106">
        <f t="shared" si="63"/>
        <v>0</v>
      </c>
      <c r="AC117" s="106">
        <f>ROUND(AA117*'MOTORE 2024'!$E$30,2)</f>
        <v>0</v>
      </c>
      <c r="AD117" s="106">
        <f>ROUND(AB117*'Motore 2021'!$E$30,2)</f>
        <v>0</v>
      </c>
      <c r="AE117" s="106">
        <f>IF((K117-M117-S117-Y117)&lt;'MOTORE 2024'!$H$31, (K117-M117-S117-Y117),'MOTORE 2024'!$H$31)</f>
        <v>0</v>
      </c>
      <c r="AF117" s="106">
        <f>IF((L117-N117-T117-Z117)&lt;'Motore 2021'!$H$31, (L117-N117-T117-Z117),'Motore 2021'!$H$31)</f>
        <v>0</v>
      </c>
      <c r="AG117" s="106">
        <f t="shared" si="64"/>
        <v>0</v>
      </c>
      <c r="AH117" s="106">
        <f t="shared" si="65"/>
        <v>0</v>
      </c>
      <c r="AI117" s="106">
        <f>ROUND(AG117*'MOTORE 2024'!$E$31,2)</f>
        <v>0</v>
      </c>
      <c r="AJ117" s="106">
        <f>ROUND(AH117*'Motore 2021'!$E$31,2)</f>
        <v>0</v>
      </c>
      <c r="AK117" s="106">
        <f t="shared" si="45"/>
        <v>0</v>
      </c>
      <c r="AL117" s="106">
        <f t="shared" si="46"/>
        <v>0</v>
      </c>
      <c r="AM117" s="106">
        <f t="shared" si="66"/>
        <v>0</v>
      </c>
      <c r="AN117" s="106">
        <f t="shared" si="67"/>
        <v>0</v>
      </c>
      <c r="AO117" s="106">
        <f>ROUND(AM117*'MOTORE 2024'!$E$32,2)</f>
        <v>0</v>
      </c>
      <c r="AP117" s="106">
        <f>ROUND(AN117*'Motore 2021'!$E$32,2)</f>
        <v>0</v>
      </c>
      <c r="AQ117" s="117">
        <f>IF(B117&lt;&gt;0,((Q117+R117)*Ripartizione!B117),Q117+R117)</f>
        <v>0</v>
      </c>
      <c r="AR117" s="117">
        <f>IF(B117&lt;&gt;0,((Ripartizione!B117*W117)+(Ripartizione!B117*X117)), W117+X117)</f>
        <v>0</v>
      </c>
      <c r="AS117" s="117">
        <f t="shared" si="47"/>
        <v>0</v>
      </c>
      <c r="AT117" s="117">
        <f>IF(B117&lt;&gt;0,((Ripartizione!B117*AI117)+(Ripartizione!B117*AJ117)), AI117+AJ117)</f>
        <v>0</v>
      </c>
      <c r="AU117" s="117">
        <f>IF(B117&lt;&gt;0,((Ripartizione!B117*AO117)+(Ripartizione!B117*AP117)), AO117+AP117)</f>
        <v>0</v>
      </c>
      <c r="AV117" s="117">
        <f t="shared" si="48"/>
        <v>0</v>
      </c>
      <c r="AW117" s="117">
        <f t="shared" si="49"/>
        <v>0</v>
      </c>
      <c r="AX117" s="117">
        <f>IF($C$17="SI",((C117*'MOTORE 2024'!$B$35) + (D117*'Motore 2021'!$B$35)),0)</f>
        <v>0</v>
      </c>
      <c r="AY117" s="118">
        <f>IF($C$17="SI",((C117*'MOTORE 2024'!$B$35)+(C117*'MOTORE 2024'!$B$35)*10% + (D117*'MOTORE 2024'!$B$35)+(D117*'MOTORE 2024'!$B$35)*10%),0)</f>
        <v>0</v>
      </c>
      <c r="AZ117" s="119">
        <f>IF($C$17="SI",(((C117*'MOTORE 2024'!$B$38))+((D117*'Motore 2021'!$B$38))),0)</f>
        <v>0</v>
      </c>
      <c r="BA117" s="118">
        <f>IF($C$17="SI",(((C117*'MOTORE 2024'!$B$38)+((C117*'MOTORE 2024'!$B$38)*10%))+((D117*'MOTORE 2024'!$B$38)+((D117*'MOTORE 2024'!$B$38)*10%))),0)</f>
        <v>0</v>
      </c>
      <c r="BB117" s="118">
        <f t="shared" si="50"/>
        <v>0</v>
      </c>
      <c r="BC117" s="120">
        <f t="shared" si="51"/>
        <v>0</v>
      </c>
      <c r="BD117" s="120">
        <f>IF($C$17="SI",(C117*3*('MOTORE 2024'!$B$41+'MOTORE 2024'!$B$42+'MOTORE 2024'!$B$43+'MOTORE 2024'!$B$44)),(C117*1*('MOTORE 2024'!$B$41+'MOTORE 2024'!$B$42+'MOTORE 2024'!$B$43+'MOTORE 2024'!$B$44)))</f>
        <v>0</v>
      </c>
      <c r="BE117" s="121">
        <f>IF($C$17="SI",(D117*3*('Motore 2021'!$B$41+'Motore 2021'!$B$42+'Motore 2021'!$D$43+'Motore 2021'!$B$44)),(D117*1*('Motore 2021'!$B$41+'Motore 2021'!$B$42+'Motore 2021'!$D$43+'Motore 2021'!$B$44)))</f>
        <v>0</v>
      </c>
      <c r="BF117" s="120">
        <f>IF($C$17="SI",(C117*3*('MOTORE 2024'!$B$41+'MOTORE 2024'!$B$42+'MOTORE 2024'!$B$43+'MOTORE 2024'!$B$44))+((C117*3*('MOTORE 2024'!$B$41+'MOTORE 2024'!$B$42+'MOTORE 2024'!$B$43+'MOTORE 2024'!$B$44))*10%),(C117*1*('MOTORE 2024'!$B$41+'MOTORE 2024'!$B$42+'MOTORE 2024'!$B$43+'MOTORE 2024'!$B$44))+((C117*1*('MOTORE 2024'!$B$41+'MOTORE 2024'!$B$42+'MOTORE 2024'!$B$43+'MOTORE 2024'!$B$44))*10%))</f>
        <v>0</v>
      </c>
      <c r="BG117" s="120">
        <f>IF($C$17="SI",(D117*3*('Motore 2021'!$B$41+'Motore 2021'!$B$42+'Motore 2021'!$D$43+'Motore 2021'!$B$44))+((D117*3*('Motore 2021'!$B$41+'Motore 2021'!$B$42+'Motore 2021'!$D$43+'Motore 2021'!$B$44))*10%),(D117*1*('Motore 2021'!$B$41+'Motore 2021'!$B$42+'Motore 2021'!$D$43+'Motore 2021'!$B$44))+((D117*1*('Motore 2021'!$B$41+'Motore 2021'!$B$42+'Motore 2021'!$D$43+'Motore 2021'!$B$44))*10%))</f>
        <v>0</v>
      </c>
      <c r="BH117" s="120">
        <f t="shared" si="52"/>
        <v>0</v>
      </c>
      <c r="BI117" s="120">
        <f t="shared" si="53"/>
        <v>0</v>
      </c>
      <c r="BJ117" s="120">
        <f>IF(H117&lt;&gt;0,IF($C$17="SI",((('MOTORE 2024'!$B$47+'MOTORE 2024'!$B$50+'MOTORE 2024'!$B$53)/365)*$F$14)+(((('MOTORE 2024'!$B$47+'MOTORE 2024'!$B$50+'Motore 2021'!$B$53)/365)*$F$14)*10%),(('MOTORE 2024'!$B$53/365)*$F$14)+(('MOTORE 2024'!$B$53/365)*$F$14)*10%),0)</f>
        <v>0</v>
      </c>
      <c r="BK117" s="120">
        <f>IF(H117&lt;&gt;0,IF($C$17="SI",((('Motore 2021'!$B$47+'Motore 2021'!$B$50+'Motore 2021'!$B$53)/365)*$F$13)+(((('Motore 2021'!$B$47+'Motore 2021'!$B$50+'Motore 2021'!$B$53)/365)*$F$13)*10%),(('Motore 2021'!$B$53/365)*$F$13)+(('Motore 2021'!$B$53/365)*$F$13)*10%),0)</f>
        <v>0</v>
      </c>
      <c r="BL117" s="120">
        <f>IF(H117&lt;&gt;0,IF($C$17="SI",((('MOTORE 2024'!$B$47+'MOTORE 2024'!$B$50+'MOTORE 2024'!$B$53)/365)*$F$14),(('MOTORE 2024'!$B$53/365)*$F$14)),0)</f>
        <v>0</v>
      </c>
      <c r="BM117" s="120">
        <f>IF(H117&lt;&gt;0,IF($C$17="SI",((('Motore 2021'!$B$47+'Motore 2021'!$B$50+'Motore 2021'!$B$53)/365)*$F$13),(('Motore 2021'!$B$53/365)*$F$13)),0)</f>
        <v>0</v>
      </c>
      <c r="BN117" s="120">
        <f t="shared" si="54"/>
        <v>0</v>
      </c>
      <c r="BO117" s="122">
        <f t="shared" si="55"/>
        <v>0</v>
      </c>
    </row>
    <row r="118" spans="1:67" x14ac:dyDescent="0.3">
      <c r="A118" s="65" t="s">
        <v>205</v>
      </c>
      <c r="B118" s="51">
        <v>0</v>
      </c>
      <c r="C118" s="51">
        <v>0</v>
      </c>
      <c r="D118" s="51">
        <v>0</v>
      </c>
      <c r="E118" s="51">
        <f t="shared" si="40"/>
        <v>0</v>
      </c>
      <c r="F118" s="55" t="s">
        <v>8</v>
      </c>
      <c r="G118" s="62">
        <f t="shared" si="41"/>
        <v>0</v>
      </c>
      <c r="H118" s="62">
        <f t="shared" si="42"/>
        <v>0</v>
      </c>
      <c r="I118" s="63">
        <f t="shared" si="43"/>
        <v>0</v>
      </c>
      <c r="J118" s="63">
        <f t="shared" si="44"/>
        <v>0</v>
      </c>
      <c r="K118" s="64">
        <f t="shared" si="56"/>
        <v>0</v>
      </c>
      <c r="L118" s="64">
        <f t="shared" si="57"/>
        <v>0</v>
      </c>
      <c r="M118" s="106">
        <f>IF(K118&lt;'MOTORE 2024'!$H$28,Ripartizione!K118,'MOTORE 2024'!$H$28)</f>
        <v>0</v>
      </c>
      <c r="N118" s="106">
        <f>IF(L118&lt;'Motore 2021'!$H$28,Ripartizione!L118,'Motore 2021'!$H$28)</f>
        <v>0</v>
      </c>
      <c r="O118" s="106">
        <f t="shared" si="58"/>
        <v>0</v>
      </c>
      <c r="P118" s="106">
        <f t="shared" si="59"/>
        <v>0</v>
      </c>
      <c r="Q118" s="106">
        <f>ROUND(O118*'MOTORE 2024'!$E$28,2)</f>
        <v>0</v>
      </c>
      <c r="R118" s="106">
        <f>ROUND(P118*'Motore 2021'!$E$28,2)</f>
        <v>0</v>
      </c>
      <c r="S118" s="106">
        <f>IF((K118-M118)&lt;'MOTORE 2024'!$H$29,(K118-M118),'MOTORE 2024'!$H$29)</f>
        <v>0</v>
      </c>
      <c r="T118" s="106">
        <f>IF((L118-N118)&lt;'Motore 2021'!$H$29,(L118-N118),'Motore 2021'!$H$29)</f>
        <v>0</v>
      </c>
      <c r="U118" s="106">
        <f t="shared" si="60"/>
        <v>0</v>
      </c>
      <c r="V118" s="106">
        <f t="shared" si="61"/>
        <v>0</v>
      </c>
      <c r="W118" s="106">
        <f>ROUND(U118*'MOTORE 2024'!$E$29,2)</f>
        <v>0</v>
      </c>
      <c r="X118" s="106">
        <f>ROUND(V118*'Motore 2021'!$E$29,2)</f>
        <v>0</v>
      </c>
      <c r="Y118" s="106">
        <f>IF(K118-M118-S118&lt;'MOTORE 2024'!$H$30,(Ripartizione!K118-Ripartizione!M118-Ripartizione!S118),'MOTORE 2024'!$H$30)</f>
        <v>0</v>
      </c>
      <c r="Z118" s="106">
        <f>IF(L118-N118-T118&lt;'Motore 2021'!$H$30,(Ripartizione!L118-Ripartizione!N118-Ripartizione!T118),'Motore 2021'!$H$30)</f>
        <v>0</v>
      </c>
      <c r="AA118" s="106">
        <f t="shared" si="62"/>
        <v>0</v>
      </c>
      <c r="AB118" s="106">
        <f t="shared" si="63"/>
        <v>0</v>
      </c>
      <c r="AC118" s="106">
        <f>ROUND(AA118*'MOTORE 2024'!$E$30,2)</f>
        <v>0</v>
      </c>
      <c r="AD118" s="106">
        <f>ROUND(AB118*'Motore 2021'!$E$30,2)</f>
        <v>0</v>
      </c>
      <c r="AE118" s="106">
        <f>IF((K118-M118-S118-Y118)&lt;'MOTORE 2024'!$H$31, (K118-M118-S118-Y118),'MOTORE 2024'!$H$31)</f>
        <v>0</v>
      </c>
      <c r="AF118" s="106">
        <f>IF((L118-N118-T118-Z118)&lt;'Motore 2021'!$H$31, (L118-N118-T118-Z118),'Motore 2021'!$H$31)</f>
        <v>0</v>
      </c>
      <c r="AG118" s="106">
        <f t="shared" si="64"/>
        <v>0</v>
      </c>
      <c r="AH118" s="106">
        <f t="shared" si="65"/>
        <v>0</v>
      </c>
      <c r="AI118" s="106">
        <f>ROUND(AG118*'MOTORE 2024'!$E$31,2)</f>
        <v>0</v>
      </c>
      <c r="AJ118" s="106">
        <f>ROUND(AH118*'Motore 2021'!$E$31,2)</f>
        <v>0</v>
      </c>
      <c r="AK118" s="106">
        <f t="shared" si="45"/>
        <v>0</v>
      </c>
      <c r="AL118" s="106">
        <f t="shared" si="46"/>
        <v>0</v>
      </c>
      <c r="AM118" s="106">
        <f t="shared" si="66"/>
        <v>0</v>
      </c>
      <c r="AN118" s="106">
        <f t="shared" si="67"/>
        <v>0</v>
      </c>
      <c r="AO118" s="106">
        <f>ROUND(AM118*'MOTORE 2024'!$E$32,2)</f>
        <v>0</v>
      </c>
      <c r="AP118" s="106">
        <f>ROUND(AN118*'Motore 2021'!$E$32,2)</f>
        <v>0</v>
      </c>
      <c r="AQ118" s="117">
        <f>IF(B118&lt;&gt;0,((Q118+R118)*Ripartizione!B118),Q118+R118)</f>
        <v>0</v>
      </c>
      <c r="AR118" s="117">
        <f>IF(B118&lt;&gt;0,((Ripartizione!B118*W118)+(Ripartizione!B118*X118)), W118+X118)</f>
        <v>0</v>
      </c>
      <c r="AS118" s="117">
        <f t="shared" si="47"/>
        <v>0</v>
      </c>
      <c r="AT118" s="117">
        <f>IF(B118&lt;&gt;0,((Ripartizione!B118*AI118)+(Ripartizione!B118*AJ118)), AI118+AJ118)</f>
        <v>0</v>
      </c>
      <c r="AU118" s="117">
        <f>IF(B118&lt;&gt;0,((Ripartizione!B118*AO118)+(Ripartizione!B118*AP118)), AO118+AP118)</f>
        <v>0</v>
      </c>
      <c r="AV118" s="117">
        <f t="shared" si="48"/>
        <v>0</v>
      </c>
      <c r="AW118" s="117">
        <f t="shared" si="49"/>
        <v>0</v>
      </c>
      <c r="AX118" s="117">
        <f>IF($C$17="SI",((C118*'MOTORE 2024'!$B$35) + (D118*'Motore 2021'!$B$35)),0)</f>
        <v>0</v>
      </c>
      <c r="AY118" s="118">
        <f>IF($C$17="SI",((C118*'MOTORE 2024'!$B$35)+(C118*'MOTORE 2024'!$B$35)*10% + (D118*'MOTORE 2024'!$B$35)+(D118*'MOTORE 2024'!$B$35)*10%),0)</f>
        <v>0</v>
      </c>
      <c r="AZ118" s="119">
        <f>IF($C$17="SI",(((C118*'MOTORE 2024'!$B$38))+((D118*'Motore 2021'!$B$38))),0)</f>
        <v>0</v>
      </c>
      <c r="BA118" s="118">
        <f>IF($C$17="SI",(((C118*'MOTORE 2024'!$B$38)+((C118*'MOTORE 2024'!$B$38)*10%))+((D118*'MOTORE 2024'!$B$38)+((D118*'MOTORE 2024'!$B$38)*10%))),0)</f>
        <v>0</v>
      </c>
      <c r="BB118" s="118">
        <f t="shared" si="50"/>
        <v>0</v>
      </c>
      <c r="BC118" s="120">
        <f t="shared" si="51"/>
        <v>0</v>
      </c>
      <c r="BD118" s="120">
        <f>IF($C$17="SI",(C118*3*('MOTORE 2024'!$B$41+'MOTORE 2024'!$B$42+'MOTORE 2024'!$B$43+'MOTORE 2024'!$B$44)),(C118*1*('MOTORE 2024'!$B$41+'MOTORE 2024'!$B$42+'MOTORE 2024'!$B$43+'MOTORE 2024'!$B$44)))</f>
        <v>0</v>
      </c>
      <c r="BE118" s="121">
        <f>IF($C$17="SI",(D118*3*('Motore 2021'!$B$41+'Motore 2021'!$B$42+'Motore 2021'!$D$43+'Motore 2021'!$B$44)),(D118*1*('Motore 2021'!$B$41+'Motore 2021'!$B$42+'Motore 2021'!$D$43+'Motore 2021'!$B$44)))</f>
        <v>0</v>
      </c>
      <c r="BF118" s="120">
        <f>IF($C$17="SI",(C118*3*('MOTORE 2024'!$B$41+'MOTORE 2024'!$B$42+'MOTORE 2024'!$B$43+'MOTORE 2024'!$B$44))+((C118*3*('MOTORE 2024'!$B$41+'MOTORE 2024'!$B$42+'MOTORE 2024'!$B$43+'MOTORE 2024'!$B$44))*10%),(C118*1*('MOTORE 2024'!$B$41+'MOTORE 2024'!$B$42+'MOTORE 2024'!$B$43+'MOTORE 2024'!$B$44))+((C118*1*('MOTORE 2024'!$B$41+'MOTORE 2024'!$B$42+'MOTORE 2024'!$B$43+'MOTORE 2024'!$B$44))*10%))</f>
        <v>0</v>
      </c>
      <c r="BG118" s="120">
        <f>IF($C$17="SI",(D118*3*('Motore 2021'!$B$41+'Motore 2021'!$B$42+'Motore 2021'!$D$43+'Motore 2021'!$B$44))+((D118*3*('Motore 2021'!$B$41+'Motore 2021'!$B$42+'Motore 2021'!$D$43+'Motore 2021'!$B$44))*10%),(D118*1*('Motore 2021'!$B$41+'Motore 2021'!$B$42+'Motore 2021'!$D$43+'Motore 2021'!$B$44))+((D118*1*('Motore 2021'!$B$41+'Motore 2021'!$B$42+'Motore 2021'!$D$43+'Motore 2021'!$B$44))*10%))</f>
        <v>0</v>
      </c>
      <c r="BH118" s="120">
        <f t="shared" si="52"/>
        <v>0</v>
      </c>
      <c r="BI118" s="120">
        <f t="shared" si="53"/>
        <v>0</v>
      </c>
      <c r="BJ118" s="120">
        <f>IF(H118&lt;&gt;0,IF($C$17="SI",((('MOTORE 2024'!$B$47+'MOTORE 2024'!$B$50+'MOTORE 2024'!$B$53)/365)*$F$14)+(((('MOTORE 2024'!$B$47+'MOTORE 2024'!$B$50+'Motore 2021'!$B$53)/365)*$F$14)*10%),(('MOTORE 2024'!$B$53/365)*$F$14)+(('MOTORE 2024'!$B$53/365)*$F$14)*10%),0)</f>
        <v>0</v>
      </c>
      <c r="BK118" s="120">
        <f>IF(H118&lt;&gt;0,IF($C$17="SI",((('Motore 2021'!$B$47+'Motore 2021'!$B$50+'Motore 2021'!$B$53)/365)*$F$13)+(((('Motore 2021'!$B$47+'Motore 2021'!$B$50+'Motore 2021'!$B$53)/365)*$F$13)*10%),(('Motore 2021'!$B$53/365)*$F$13)+(('Motore 2021'!$B$53/365)*$F$13)*10%),0)</f>
        <v>0</v>
      </c>
      <c r="BL118" s="120">
        <f>IF(H118&lt;&gt;0,IF($C$17="SI",((('MOTORE 2024'!$B$47+'MOTORE 2024'!$B$50+'MOTORE 2024'!$B$53)/365)*$F$14),(('MOTORE 2024'!$B$53/365)*$F$14)),0)</f>
        <v>0</v>
      </c>
      <c r="BM118" s="120">
        <f>IF(H118&lt;&gt;0,IF($C$17="SI",((('Motore 2021'!$B$47+'Motore 2021'!$B$50+'Motore 2021'!$B$53)/365)*$F$13),(('Motore 2021'!$B$53/365)*$F$13)),0)</f>
        <v>0</v>
      </c>
      <c r="BN118" s="120">
        <f t="shared" si="54"/>
        <v>0</v>
      </c>
      <c r="BO118" s="122">
        <f t="shared" si="55"/>
        <v>0</v>
      </c>
    </row>
    <row r="119" spans="1:67" x14ac:dyDescent="0.3">
      <c r="A119" s="65" t="s">
        <v>206</v>
      </c>
      <c r="B119" s="51">
        <v>0</v>
      </c>
      <c r="C119" s="51">
        <v>0</v>
      </c>
      <c r="D119" s="51">
        <v>0</v>
      </c>
      <c r="E119" s="51">
        <f t="shared" si="40"/>
        <v>0</v>
      </c>
      <c r="F119" s="55" t="s">
        <v>8</v>
      </c>
      <c r="G119" s="62">
        <f t="shared" si="41"/>
        <v>0</v>
      </c>
      <c r="H119" s="62">
        <f t="shared" si="42"/>
        <v>0</v>
      </c>
      <c r="I119" s="63">
        <f t="shared" si="43"/>
        <v>0</v>
      </c>
      <c r="J119" s="63">
        <f t="shared" si="44"/>
        <v>0</v>
      </c>
      <c r="K119" s="64">
        <f t="shared" si="56"/>
        <v>0</v>
      </c>
      <c r="L119" s="64">
        <f t="shared" si="57"/>
        <v>0</v>
      </c>
      <c r="M119" s="106">
        <f>IF(K119&lt;'MOTORE 2024'!$H$28,Ripartizione!K119,'MOTORE 2024'!$H$28)</f>
        <v>0</v>
      </c>
      <c r="N119" s="106">
        <f>IF(L119&lt;'Motore 2021'!$H$28,Ripartizione!L119,'Motore 2021'!$H$28)</f>
        <v>0</v>
      </c>
      <c r="O119" s="106">
        <f t="shared" si="58"/>
        <v>0</v>
      </c>
      <c r="P119" s="106">
        <f t="shared" si="59"/>
        <v>0</v>
      </c>
      <c r="Q119" s="106">
        <f>ROUND(O119*'MOTORE 2024'!$E$28,2)</f>
        <v>0</v>
      </c>
      <c r="R119" s="106">
        <f>ROUND(P119*'Motore 2021'!$E$28,2)</f>
        <v>0</v>
      </c>
      <c r="S119" s="106">
        <f>IF((K119-M119)&lt;'MOTORE 2024'!$H$29,(K119-M119),'MOTORE 2024'!$H$29)</f>
        <v>0</v>
      </c>
      <c r="T119" s="106">
        <f>IF((L119-N119)&lt;'Motore 2021'!$H$29,(L119-N119),'Motore 2021'!$H$29)</f>
        <v>0</v>
      </c>
      <c r="U119" s="106">
        <f t="shared" si="60"/>
        <v>0</v>
      </c>
      <c r="V119" s="106">
        <f t="shared" si="61"/>
        <v>0</v>
      </c>
      <c r="W119" s="106">
        <f>ROUND(U119*'MOTORE 2024'!$E$29,2)</f>
        <v>0</v>
      </c>
      <c r="X119" s="106">
        <f>ROUND(V119*'Motore 2021'!$E$29,2)</f>
        <v>0</v>
      </c>
      <c r="Y119" s="106">
        <f>IF(K119-M119-S119&lt;'MOTORE 2024'!$H$30,(Ripartizione!K119-Ripartizione!M119-Ripartizione!S119),'MOTORE 2024'!$H$30)</f>
        <v>0</v>
      </c>
      <c r="Z119" s="106">
        <f>IF(L119-N119-T119&lt;'Motore 2021'!$H$30,(Ripartizione!L119-Ripartizione!N119-Ripartizione!T119),'Motore 2021'!$H$30)</f>
        <v>0</v>
      </c>
      <c r="AA119" s="106">
        <f t="shared" si="62"/>
        <v>0</v>
      </c>
      <c r="AB119" s="106">
        <f t="shared" si="63"/>
        <v>0</v>
      </c>
      <c r="AC119" s="106">
        <f>ROUND(AA119*'MOTORE 2024'!$E$30,2)</f>
        <v>0</v>
      </c>
      <c r="AD119" s="106">
        <f>ROUND(AB119*'Motore 2021'!$E$30,2)</f>
        <v>0</v>
      </c>
      <c r="AE119" s="106">
        <f>IF((K119-M119-S119-Y119)&lt;'MOTORE 2024'!$H$31, (K119-M119-S119-Y119),'MOTORE 2024'!$H$31)</f>
        <v>0</v>
      </c>
      <c r="AF119" s="106">
        <f>IF((L119-N119-T119-Z119)&lt;'Motore 2021'!$H$31, (L119-N119-T119-Z119),'Motore 2021'!$H$31)</f>
        <v>0</v>
      </c>
      <c r="AG119" s="106">
        <f t="shared" si="64"/>
        <v>0</v>
      </c>
      <c r="AH119" s="106">
        <f t="shared" si="65"/>
        <v>0</v>
      </c>
      <c r="AI119" s="106">
        <f>ROUND(AG119*'MOTORE 2024'!$E$31,2)</f>
        <v>0</v>
      </c>
      <c r="AJ119" s="106">
        <f>ROUND(AH119*'Motore 2021'!$E$31,2)</f>
        <v>0</v>
      </c>
      <c r="AK119" s="106">
        <f t="shared" si="45"/>
        <v>0</v>
      </c>
      <c r="AL119" s="106">
        <f t="shared" si="46"/>
        <v>0</v>
      </c>
      <c r="AM119" s="106">
        <f t="shared" si="66"/>
        <v>0</v>
      </c>
      <c r="AN119" s="106">
        <f t="shared" si="67"/>
        <v>0</v>
      </c>
      <c r="AO119" s="106">
        <f>ROUND(AM119*'MOTORE 2024'!$E$32,2)</f>
        <v>0</v>
      </c>
      <c r="AP119" s="106">
        <f>ROUND(AN119*'Motore 2021'!$E$32,2)</f>
        <v>0</v>
      </c>
      <c r="AQ119" s="117">
        <f>IF(B119&lt;&gt;0,((Q119+R119)*Ripartizione!B119),Q119+R119)</f>
        <v>0</v>
      </c>
      <c r="AR119" s="117">
        <f>IF(B119&lt;&gt;0,((Ripartizione!B119*W119)+(Ripartizione!B119*X119)), W119+X119)</f>
        <v>0</v>
      </c>
      <c r="AS119" s="117">
        <f t="shared" si="47"/>
        <v>0</v>
      </c>
      <c r="AT119" s="117">
        <f>IF(B119&lt;&gt;0,((Ripartizione!B119*AI119)+(Ripartizione!B119*AJ119)), AI119+AJ119)</f>
        <v>0</v>
      </c>
      <c r="AU119" s="117">
        <f>IF(B119&lt;&gt;0,((Ripartizione!B119*AO119)+(Ripartizione!B119*AP119)), AO119+AP119)</f>
        <v>0</v>
      </c>
      <c r="AV119" s="117">
        <f t="shared" si="48"/>
        <v>0</v>
      </c>
      <c r="AW119" s="117">
        <f t="shared" si="49"/>
        <v>0</v>
      </c>
      <c r="AX119" s="117">
        <f>IF($C$17="SI",((C119*'MOTORE 2024'!$B$35) + (D119*'Motore 2021'!$B$35)),0)</f>
        <v>0</v>
      </c>
      <c r="AY119" s="118">
        <f>IF($C$17="SI",((C119*'MOTORE 2024'!$B$35)+(C119*'MOTORE 2024'!$B$35)*10% + (D119*'MOTORE 2024'!$B$35)+(D119*'MOTORE 2024'!$B$35)*10%),0)</f>
        <v>0</v>
      </c>
      <c r="AZ119" s="119">
        <f>IF($C$17="SI",(((C119*'MOTORE 2024'!$B$38))+((D119*'Motore 2021'!$B$38))),0)</f>
        <v>0</v>
      </c>
      <c r="BA119" s="118">
        <f>IF($C$17="SI",(((C119*'MOTORE 2024'!$B$38)+((C119*'MOTORE 2024'!$B$38)*10%))+((D119*'MOTORE 2024'!$B$38)+((D119*'MOTORE 2024'!$B$38)*10%))),0)</f>
        <v>0</v>
      </c>
      <c r="BB119" s="118">
        <f t="shared" si="50"/>
        <v>0</v>
      </c>
      <c r="BC119" s="120">
        <f t="shared" si="51"/>
        <v>0</v>
      </c>
      <c r="BD119" s="120">
        <f>IF($C$17="SI",(C119*3*('MOTORE 2024'!$B$41+'MOTORE 2024'!$B$42+'MOTORE 2024'!$B$43+'MOTORE 2024'!$B$44)),(C119*1*('MOTORE 2024'!$B$41+'MOTORE 2024'!$B$42+'MOTORE 2024'!$B$43+'MOTORE 2024'!$B$44)))</f>
        <v>0</v>
      </c>
      <c r="BE119" s="121">
        <f>IF($C$17="SI",(D119*3*('Motore 2021'!$B$41+'Motore 2021'!$B$42+'Motore 2021'!$D$43+'Motore 2021'!$B$44)),(D119*1*('Motore 2021'!$B$41+'Motore 2021'!$B$42+'Motore 2021'!$D$43+'Motore 2021'!$B$44)))</f>
        <v>0</v>
      </c>
      <c r="BF119" s="120">
        <f>IF($C$17="SI",(C119*3*('MOTORE 2024'!$B$41+'MOTORE 2024'!$B$42+'MOTORE 2024'!$B$43+'MOTORE 2024'!$B$44))+((C119*3*('MOTORE 2024'!$B$41+'MOTORE 2024'!$B$42+'MOTORE 2024'!$B$43+'MOTORE 2024'!$B$44))*10%),(C119*1*('MOTORE 2024'!$B$41+'MOTORE 2024'!$B$42+'MOTORE 2024'!$B$43+'MOTORE 2024'!$B$44))+((C119*1*('MOTORE 2024'!$B$41+'MOTORE 2024'!$B$42+'MOTORE 2024'!$B$43+'MOTORE 2024'!$B$44))*10%))</f>
        <v>0</v>
      </c>
      <c r="BG119" s="120">
        <f>IF($C$17="SI",(D119*3*('Motore 2021'!$B$41+'Motore 2021'!$B$42+'Motore 2021'!$D$43+'Motore 2021'!$B$44))+((D119*3*('Motore 2021'!$B$41+'Motore 2021'!$B$42+'Motore 2021'!$D$43+'Motore 2021'!$B$44))*10%),(D119*1*('Motore 2021'!$B$41+'Motore 2021'!$B$42+'Motore 2021'!$D$43+'Motore 2021'!$B$44))+((D119*1*('Motore 2021'!$B$41+'Motore 2021'!$B$42+'Motore 2021'!$D$43+'Motore 2021'!$B$44))*10%))</f>
        <v>0</v>
      </c>
      <c r="BH119" s="120">
        <f t="shared" si="52"/>
        <v>0</v>
      </c>
      <c r="BI119" s="120">
        <f t="shared" si="53"/>
        <v>0</v>
      </c>
      <c r="BJ119" s="120">
        <f>IF(H119&lt;&gt;0,IF($C$17="SI",((('MOTORE 2024'!$B$47+'MOTORE 2024'!$B$50+'MOTORE 2024'!$B$53)/365)*$F$14)+(((('MOTORE 2024'!$B$47+'MOTORE 2024'!$B$50+'Motore 2021'!$B$53)/365)*$F$14)*10%),(('MOTORE 2024'!$B$53/365)*$F$14)+(('MOTORE 2024'!$B$53/365)*$F$14)*10%),0)</f>
        <v>0</v>
      </c>
      <c r="BK119" s="120">
        <f>IF(H119&lt;&gt;0,IF($C$17="SI",((('Motore 2021'!$B$47+'Motore 2021'!$B$50+'Motore 2021'!$B$53)/365)*$F$13)+(((('Motore 2021'!$B$47+'Motore 2021'!$B$50+'Motore 2021'!$B$53)/365)*$F$13)*10%),(('Motore 2021'!$B$53/365)*$F$13)+(('Motore 2021'!$B$53/365)*$F$13)*10%),0)</f>
        <v>0</v>
      </c>
      <c r="BL119" s="120">
        <f>IF(H119&lt;&gt;0,IF($C$17="SI",((('MOTORE 2024'!$B$47+'MOTORE 2024'!$B$50+'MOTORE 2024'!$B$53)/365)*$F$14),(('MOTORE 2024'!$B$53/365)*$F$14)),0)</f>
        <v>0</v>
      </c>
      <c r="BM119" s="120">
        <f>IF(H119&lt;&gt;0,IF($C$17="SI",((('Motore 2021'!$B$47+'Motore 2021'!$B$50+'Motore 2021'!$B$53)/365)*$F$13),(('Motore 2021'!$B$53/365)*$F$13)),0)</f>
        <v>0</v>
      </c>
      <c r="BN119" s="120">
        <f t="shared" si="54"/>
        <v>0</v>
      </c>
      <c r="BO119" s="122">
        <f t="shared" si="55"/>
        <v>0</v>
      </c>
    </row>
    <row r="120" spans="1:67" x14ac:dyDescent="0.3">
      <c r="A120" s="65" t="s">
        <v>207</v>
      </c>
      <c r="B120" s="51">
        <v>0</v>
      </c>
      <c r="C120" s="51">
        <v>0</v>
      </c>
      <c r="D120" s="51">
        <v>0</v>
      </c>
      <c r="E120" s="51">
        <f t="shared" si="40"/>
        <v>0</v>
      </c>
      <c r="F120" s="55" t="s">
        <v>8</v>
      </c>
      <c r="G120" s="62">
        <f t="shared" si="41"/>
        <v>0</v>
      </c>
      <c r="H120" s="62">
        <f t="shared" si="42"/>
        <v>0</v>
      </c>
      <c r="I120" s="63">
        <f t="shared" si="43"/>
        <v>0</v>
      </c>
      <c r="J120" s="63">
        <f t="shared" si="44"/>
        <v>0</v>
      </c>
      <c r="K120" s="64">
        <f t="shared" si="56"/>
        <v>0</v>
      </c>
      <c r="L120" s="64">
        <f t="shared" si="57"/>
        <v>0</v>
      </c>
      <c r="M120" s="106">
        <f>IF(K120&lt;'MOTORE 2024'!$H$28,Ripartizione!K120,'MOTORE 2024'!$H$28)</f>
        <v>0</v>
      </c>
      <c r="N120" s="106">
        <f>IF(L120&lt;'Motore 2021'!$H$28,Ripartizione!L120,'Motore 2021'!$H$28)</f>
        <v>0</v>
      </c>
      <c r="O120" s="106">
        <f t="shared" si="58"/>
        <v>0</v>
      </c>
      <c r="P120" s="106">
        <f t="shared" si="59"/>
        <v>0</v>
      </c>
      <c r="Q120" s="106">
        <f>ROUND(O120*'MOTORE 2024'!$E$28,2)</f>
        <v>0</v>
      </c>
      <c r="R120" s="106">
        <f>ROUND(P120*'Motore 2021'!$E$28,2)</f>
        <v>0</v>
      </c>
      <c r="S120" s="106">
        <f>IF((K120-M120)&lt;'MOTORE 2024'!$H$29,(K120-M120),'MOTORE 2024'!$H$29)</f>
        <v>0</v>
      </c>
      <c r="T120" s="106">
        <f>IF((L120-N120)&lt;'Motore 2021'!$H$29,(L120-N120),'Motore 2021'!$H$29)</f>
        <v>0</v>
      </c>
      <c r="U120" s="106">
        <f t="shared" si="60"/>
        <v>0</v>
      </c>
      <c r="V120" s="106">
        <f t="shared" si="61"/>
        <v>0</v>
      </c>
      <c r="W120" s="106">
        <f>ROUND(U120*'MOTORE 2024'!$E$29,2)</f>
        <v>0</v>
      </c>
      <c r="X120" s="106">
        <f>ROUND(V120*'Motore 2021'!$E$29,2)</f>
        <v>0</v>
      </c>
      <c r="Y120" s="106">
        <f>IF(K120-M120-S120&lt;'MOTORE 2024'!$H$30,(Ripartizione!K120-Ripartizione!M120-Ripartizione!S120),'MOTORE 2024'!$H$30)</f>
        <v>0</v>
      </c>
      <c r="Z120" s="106">
        <f>IF(L120-N120-T120&lt;'Motore 2021'!$H$30,(Ripartizione!L120-Ripartizione!N120-Ripartizione!T120),'Motore 2021'!$H$30)</f>
        <v>0</v>
      </c>
      <c r="AA120" s="106">
        <f t="shared" si="62"/>
        <v>0</v>
      </c>
      <c r="AB120" s="106">
        <f t="shared" si="63"/>
        <v>0</v>
      </c>
      <c r="AC120" s="106">
        <f>ROUND(AA120*'MOTORE 2024'!$E$30,2)</f>
        <v>0</v>
      </c>
      <c r="AD120" s="106">
        <f>ROUND(AB120*'Motore 2021'!$E$30,2)</f>
        <v>0</v>
      </c>
      <c r="AE120" s="106">
        <f>IF((K120-M120-S120-Y120)&lt;'MOTORE 2024'!$H$31, (K120-M120-S120-Y120),'MOTORE 2024'!$H$31)</f>
        <v>0</v>
      </c>
      <c r="AF120" s="106">
        <f>IF((L120-N120-T120-Z120)&lt;'Motore 2021'!$H$31, (L120-N120-T120-Z120),'Motore 2021'!$H$31)</f>
        <v>0</v>
      </c>
      <c r="AG120" s="106">
        <f t="shared" si="64"/>
        <v>0</v>
      </c>
      <c r="AH120" s="106">
        <f t="shared" si="65"/>
        <v>0</v>
      </c>
      <c r="AI120" s="106">
        <f>ROUND(AG120*'MOTORE 2024'!$E$31,2)</f>
        <v>0</v>
      </c>
      <c r="AJ120" s="106">
        <f>ROUND(AH120*'Motore 2021'!$E$31,2)</f>
        <v>0</v>
      </c>
      <c r="AK120" s="106">
        <f t="shared" si="45"/>
        <v>0</v>
      </c>
      <c r="AL120" s="106">
        <f t="shared" si="46"/>
        <v>0</v>
      </c>
      <c r="AM120" s="106">
        <f t="shared" si="66"/>
        <v>0</v>
      </c>
      <c r="AN120" s="106">
        <f t="shared" si="67"/>
        <v>0</v>
      </c>
      <c r="AO120" s="106">
        <f>ROUND(AM120*'MOTORE 2024'!$E$32,2)</f>
        <v>0</v>
      </c>
      <c r="AP120" s="106">
        <f>ROUND(AN120*'Motore 2021'!$E$32,2)</f>
        <v>0</v>
      </c>
      <c r="AQ120" s="117">
        <f>IF(B120&lt;&gt;0,((Q120+R120)*Ripartizione!B120),Q120+R120)</f>
        <v>0</v>
      </c>
      <c r="AR120" s="117">
        <f>IF(B120&lt;&gt;0,((Ripartizione!B120*W120)+(Ripartizione!B120*X120)), W120+X120)</f>
        <v>0</v>
      </c>
      <c r="AS120" s="117">
        <f t="shared" si="47"/>
        <v>0</v>
      </c>
      <c r="AT120" s="117">
        <f>IF(B120&lt;&gt;0,((Ripartizione!B120*AI120)+(Ripartizione!B120*AJ120)), AI120+AJ120)</f>
        <v>0</v>
      </c>
      <c r="AU120" s="117">
        <f>IF(B120&lt;&gt;0,((Ripartizione!B120*AO120)+(Ripartizione!B120*AP120)), AO120+AP120)</f>
        <v>0</v>
      </c>
      <c r="AV120" s="117">
        <f t="shared" si="48"/>
        <v>0</v>
      </c>
      <c r="AW120" s="117">
        <f t="shared" si="49"/>
        <v>0</v>
      </c>
      <c r="AX120" s="117">
        <f>IF($C$17="SI",((C120*'MOTORE 2024'!$B$35) + (D120*'Motore 2021'!$B$35)),0)</f>
        <v>0</v>
      </c>
      <c r="AY120" s="118">
        <f>IF($C$17="SI",((C120*'MOTORE 2024'!$B$35)+(C120*'MOTORE 2024'!$B$35)*10% + (D120*'MOTORE 2024'!$B$35)+(D120*'MOTORE 2024'!$B$35)*10%),0)</f>
        <v>0</v>
      </c>
      <c r="AZ120" s="119">
        <f>IF($C$17="SI",(((C120*'MOTORE 2024'!$B$38))+((D120*'Motore 2021'!$B$38))),0)</f>
        <v>0</v>
      </c>
      <c r="BA120" s="118">
        <f>IF($C$17="SI",(((C120*'MOTORE 2024'!$B$38)+((C120*'MOTORE 2024'!$B$38)*10%))+((D120*'MOTORE 2024'!$B$38)+((D120*'MOTORE 2024'!$B$38)*10%))),0)</f>
        <v>0</v>
      </c>
      <c r="BB120" s="118">
        <f t="shared" si="50"/>
        <v>0</v>
      </c>
      <c r="BC120" s="120">
        <f t="shared" si="51"/>
        <v>0</v>
      </c>
      <c r="BD120" s="120">
        <f>IF($C$17="SI",(C120*3*('MOTORE 2024'!$B$41+'MOTORE 2024'!$B$42+'MOTORE 2024'!$B$43+'MOTORE 2024'!$B$44)),(C120*1*('MOTORE 2024'!$B$41+'MOTORE 2024'!$B$42+'MOTORE 2024'!$B$43+'MOTORE 2024'!$B$44)))</f>
        <v>0</v>
      </c>
      <c r="BE120" s="121">
        <f>IF($C$17="SI",(D120*3*('Motore 2021'!$B$41+'Motore 2021'!$B$42+'Motore 2021'!$D$43+'Motore 2021'!$B$44)),(D120*1*('Motore 2021'!$B$41+'Motore 2021'!$B$42+'Motore 2021'!$D$43+'Motore 2021'!$B$44)))</f>
        <v>0</v>
      </c>
      <c r="BF120" s="120">
        <f>IF($C$17="SI",(C120*3*('MOTORE 2024'!$B$41+'MOTORE 2024'!$B$42+'MOTORE 2024'!$B$43+'MOTORE 2024'!$B$44))+((C120*3*('MOTORE 2024'!$B$41+'MOTORE 2024'!$B$42+'MOTORE 2024'!$B$43+'MOTORE 2024'!$B$44))*10%),(C120*1*('MOTORE 2024'!$B$41+'MOTORE 2024'!$B$42+'MOTORE 2024'!$B$43+'MOTORE 2024'!$B$44))+((C120*1*('MOTORE 2024'!$B$41+'MOTORE 2024'!$B$42+'MOTORE 2024'!$B$43+'MOTORE 2024'!$B$44))*10%))</f>
        <v>0</v>
      </c>
      <c r="BG120" s="120">
        <f>IF($C$17="SI",(D120*3*('Motore 2021'!$B$41+'Motore 2021'!$B$42+'Motore 2021'!$D$43+'Motore 2021'!$B$44))+((D120*3*('Motore 2021'!$B$41+'Motore 2021'!$B$42+'Motore 2021'!$D$43+'Motore 2021'!$B$44))*10%),(D120*1*('Motore 2021'!$B$41+'Motore 2021'!$B$42+'Motore 2021'!$D$43+'Motore 2021'!$B$44))+((D120*1*('Motore 2021'!$B$41+'Motore 2021'!$B$42+'Motore 2021'!$D$43+'Motore 2021'!$B$44))*10%))</f>
        <v>0</v>
      </c>
      <c r="BH120" s="120">
        <f t="shared" si="52"/>
        <v>0</v>
      </c>
      <c r="BI120" s="120">
        <f t="shared" si="53"/>
        <v>0</v>
      </c>
      <c r="BJ120" s="120">
        <f>IF(H120&lt;&gt;0,IF($C$17="SI",((('MOTORE 2024'!$B$47+'MOTORE 2024'!$B$50+'MOTORE 2024'!$B$53)/365)*$F$14)+(((('MOTORE 2024'!$B$47+'MOTORE 2024'!$B$50+'Motore 2021'!$B$53)/365)*$F$14)*10%),(('MOTORE 2024'!$B$53/365)*$F$14)+(('MOTORE 2024'!$B$53/365)*$F$14)*10%),0)</f>
        <v>0</v>
      </c>
      <c r="BK120" s="120">
        <f>IF(H120&lt;&gt;0,IF($C$17="SI",((('Motore 2021'!$B$47+'Motore 2021'!$B$50+'Motore 2021'!$B$53)/365)*$F$13)+(((('Motore 2021'!$B$47+'Motore 2021'!$B$50+'Motore 2021'!$B$53)/365)*$F$13)*10%),(('Motore 2021'!$B$53/365)*$F$13)+(('Motore 2021'!$B$53/365)*$F$13)*10%),0)</f>
        <v>0</v>
      </c>
      <c r="BL120" s="120">
        <f>IF(H120&lt;&gt;0,IF($C$17="SI",((('MOTORE 2024'!$B$47+'MOTORE 2024'!$B$50+'MOTORE 2024'!$B$53)/365)*$F$14),(('MOTORE 2024'!$B$53/365)*$F$14)),0)</f>
        <v>0</v>
      </c>
      <c r="BM120" s="120">
        <f>IF(H120&lt;&gt;0,IF($C$17="SI",((('Motore 2021'!$B$47+'Motore 2021'!$B$50+'Motore 2021'!$B$53)/365)*$F$13),(('Motore 2021'!$B$53/365)*$F$13)),0)</f>
        <v>0</v>
      </c>
      <c r="BN120" s="120">
        <f t="shared" si="54"/>
        <v>0</v>
      </c>
      <c r="BO120" s="122">
        <f t="shared" si="55"/>
        <v>0</v>
      </c>
    </row>
    <row r="121" spans="1:67" x14ac:dyDescent="0.3">
      <c r="A121" s="65" t="s">
        <v>208</v>
      </c>
      <c r="B121" s="51">
        <v>0</v>
      </c>
      <c r="C121" s="51">
        <v>0</v>
      </c>
      <c r="D121" s="51">
        <v>0</v>
      </c>
      <c r="E121" s="51">
        <f t="shared" si="40"/>
        <v>0</v>
      </c>
      <c r="F121" s="55" t="s">
        <v>8</v>
      </c>
      <c r="G121" s="62">
        <f t="shared" si="41"/>
        <v>0</v>
      </c>
      <c r="H121" s="62">
        <f t="shared" si="42"/>
        <v>0</v>
      </c>
      <c r="I121" s="63">
        <f t="shared" si="43"/>
        <v>0</v>
      </c>
      <c r="J121" s="63">
        <f t="shared" si="44"/>
        <v>0</v>
      </c>
      <c r="K121" s="64">
        <f t="shared" si="56"/>
        <v>0</v>
      </c>
      <c r="L121" s="64">
        <f t="shared" si="57"/>
        <v>0</v>
      </c>
      <c r="M121" s="106">
        <f>IF(K121&lt;'MOTORE 2024'!$H$28,Ripartizione!K121,'MOTORE 2024'!$H$28)</f>
        <v>0</v>
      </c>
      <c r="N121" s="106">
        <f>IF(L121&lt;'Motore 2021'!$H$28,Ripartizione!L121,'Motore 2021'!$H$28)</f>
        <v>0</v>
      </c>
      <c r="O121" s="106">
        <f t="shared" si="58"/>
        <v>0</v>
      </c>
      <c r="P121" s="106">
        <f t="shared" si="59"/>
        <v>0</v>
      </c>
      <c r="Q121" s="106">
        <f>ROUND(O121*'MOTORE 2024'!$E$28,2)</f>
        <v>0</v>
      </c>
      <c r="R121" s="106">
        <f>ROUND(P121*'Motore 2021'!$E$28,2)</f>
        <v>0</v>
      </c>
      <c r="S121" s="106">
        <f>IF((K121-M121)&lt;'MOTORE 2024'!$H$29,(K121-M121),'MOTORE 2024'!$H$29)</f>
        <v>0</v>
      </c>
      <c r="T121" s="106">
        <f>IF((L121-N121)&lt;'Motore 2021'!$H$29,(L121-N121),'Motore 2021'!$H$29)</f>
        <v>0</v>
      </c>
      <c r="U121" s="106">
        <f t="shared" si="60"/>
        <v>0</v>
      </c>
      <c r="V121" s="106">
        <f t="shared" si="61"/>
        <v>0</v>
      </c>
      <c r="W121" s="106">
        <f>ROUND(U121*'MOTORE 2024'!$E$29,2)</f>
        <v>0</v>
      </c>
      <c r="X121" s="106">
        <f>ROUND(V121*'Motore 2021'!$E$29,2)</f>
        <v>0</v>
      </c>
      <c r="Y121" s="106">
        <f>IF(K121-M121-S121&lt;'MOTORE 2024'!$H$30,(Ripartizione!K121-Ripartizione!M121-Ripartizione!S121),'MOTORE 2024'!$H$30)</f>
        <v>0</v>
      </c>
      <c r="Z121" s="106">
        <f>IF(L121-N121-T121&lt;'Motore 2021'!$H$30,(Ripartizione!L121-Ripartizione!N121-Ripartizione!T121),'Motore 2021'!$H$30)</f>
        <v>0</v>
      </c>
      <c r="AA121" s="106">
        <f t="shared" si="62"/>
        <v>0</v>
      </c>
      <c r="AB121" s="106">
        <f t="shared" si="63"/>
        <v>0</v>
      </c>
      <c r="AC121" s="106">
        <f>ROUND(AA121*'MOTORE 2024'!$E$30,2)</f>
        <v>0</v>
      </c>
      <c r="AD121" s="106">
        <f>ROUND(AB121*'Motore 2021'!$E$30,2)</f>
        <v>0</v>
      </c>
      <c r="AE121" s="106">
        <f>IF((K121-M121-S121-Y121)&lt;'MOTORE 2024'!$H$31, (K121-M121-S121-Y121),'MOTORE 2024'!$H$31)</f>
        <v>0</v>
      </c>
      <c r="AF121" s="106">
        <f>IF((L121-N121-T121-Z121)&lt;'Motore 2021'!$H$31, (L121-N121-T121-Z121),'Motore 2021'!$H$31)</f>
        <v>0</v>
      </c>
      <c r="AG121" s="106">
        <f t="shared" si="64"/>
        <v>0</v>
      </c>
      <c r="AH121" s="106">
        <f t="shared" si="65"/>
        <v>0</v>
      </c>
      <c r="AI121" s="106">
        <f>ROUND(AG121*'MOTORE 2024'!$E$31,2)</f>
        <v>0</v>
      </c>
      <c r="AJ121" s="106">
        <f>ROUND(AH121*'Motore 2021'!$E$31,2)</f>
        <v>0</v>
      </c>
      <c r="AK121" s="106">
        <f t="shared" si="45"/>
        <v>0</v>
      </c>
      <c r="AL121" s="106">
        <f t="shared" si="46"/>
        <v>0</v>
      </c>
      <c r="AM121" s="106">
        <f t="shared" si="66"/>
        <v>0</v>
      </c>
      <c r="AN121" s="106">
        <f t="shared" si="67"/>
        <v>0</v>
      </c>
      <c r="AO121" s="106">
        <f>ROUND(AM121*'MOTORE 2024'!$E$32,2)</f>
        <v>0</v>
      </c>
      <c r="AP121" s="106">
        <f>ROUND(AN121*'Motore 2021'!$E$32,2)</f>
        <v>0</v>
      </c>
      <c r="AQ121" s="117">
        <f>IF(B121&lt;&gt;0,((Q121+R121)*Ripartizione!B121),Q121+R121)</f>
        <v>0</v>
      </c>
      <c r="AR121" s="117">
        <f>IF(B121&lt;&gt;0,((Ripartizione!B121*W121)+(Ripartizione!B121*X121)), W121+X121)</f>
        <v>0</v>
      </c>
      <c r="AS121" s="117">
        <f t="shared" si="47"/>
        <v>0</v>
      </c>
      <c r="AT121" s="117">
        <f>IF(B121&lt;&gt;0,((Ripartizione!B121*AI121)+(Ripartizione!B121*AJ121)), AI121+AJ121)</f>
        <v>0</v>
      </c>
      <c r="AU121" s="117">
        <f>IF(B121&lt;&gt;0,((Ripartizione!B121*AO121)+(Ripartizione!B121*AP121)), AO121+AP121)</f>
        <v>0</v>
      </c>
      <c r="AV121" s="117">
        <f t="shared" si="48"/>
        <v>0</v>
      </c>
      <c r="AW121" s="117">
        <f t="shared" si="49"/>
        <v>0</v>
      </c>
      <c r="AX121" s="117">
        <f>IF($C$17="SI",((C121*'MOTORE 2024'!$B$35) + (D121*'Motore 2021'!$B$35)),0)</f>
        <v>0</v>
      </c>
      <c r="AY121" s="118">
        <f>IF($C$17="SI",((C121*'MOTORE 2024'!$B$35)+(C121*'MOTORE 2024'!$B$35)*10% + (D121*'MOTORE 2024'!$B$35)+(D121*'MOTORE 2024'!$B$35)*10%),0)</f>
        <v>0</v>
      </c>
      <c r="AZ121" s="119">
        <f>IF($C$17="SI",(((C121*'MOTORE 2024'!$B$38))+((D121*'Motore 2021'!$B$38))),0)</f>
        <v>0</v>
      </c>
      <c r="BA121" s="118">
        <f>IF($C$17="SI",(((C121*'MOTORE 2024'!$B$38)+((C121*'MOTORE 2024'!$B$38)*10%))+((D121*'MOTORE 2024'!$B$38)+((D121*'MOTORE 2024'!$B$38)*10%))),0)</f>
        <v>0</v>
      </c>
      <c r="BB121" s="118">
        <f t="shared" si="50"/>
        <v>0</v>
      </c>
      <c r="BC121" s="120">
        <f t="shared" si="51"/>
        <v>0</v>
      </c>
      <c r="BD121" s="120">
        <f>IF($C$17="SI",(C121*3*('MOTORE 2024'!$B$41+'MOTORE 2024'!$B$42+'MOTORE 2024'!$B$43+'MOTORE 2024'!$B$44)),(C121*1*('MOTORE 2024'!$B$41+'MOTORE 2024'!$B$42+'MOTORE 2024'!$B$43+'MOTORE 2024'!$B$44)))</f>
        <v>0</v>
      </c>
      <c r="BE121" s="121">
        <f>IF($C$17="SI",(D121*3*('Motore 2021'!$B$41+'Motore 2021'!$B$42+'Motore 2021'!$D$43+'Motore 2021'!$B$44)),(D121*1*('Motore 2021'!$B$41+'Motore 2021'!$B$42+'Motore 2021'!$D$43+'Motore 2021'!$B$44)))</f>
        <v>0</v>
      </c>
      <c r="BF121" s="120">
        <f>IF($C$17="SI",(C121*3*('MOTORE 2024'!$B$41+'MOTORE 2024'!$B$42+'MOTORE 2024'!$B$43+'MOTORE 2024'!$B$44))+((C121*3*('MOTORE 2024'!$B$41+'MOTORE 2024'!$B$42+'MOTORE 2024'!$B$43+'MOTORE 2024'!$B$44))*10%),(C121*1*('MOTORE 2024'!$B$41+'MOTORE 2024'!$B$42+'MOTORE 2024'!$B$43+'MOTORE 2024'!$B$44))+((C121*1*('MOTORE 2024'!$B$41+'MOTORE 2024'!$B$42+'MOTORE 2024'!$B$43+'MOTORE 2024'!$B$44))*10%))</f>
        <v>0</v>
      </c>
      <c r="BG121" s="120">
        <f>IF($C$17="SI",(D121*3*('Motore 2021'!$B$41+'Motore 2021'!$B$42+'Motore 2021'!$D$43+'Motore 2021'!$B$44))+((D121*3*('Motore 2021'!$B$41+'Motore 2021'!$B$42+'Motore 2021'!$D$43+'Motore 2021'!$B$44))*10%),(D121*1*('Motore 2021'!$B$41+'Motore 2021'!$B$42+'Motore 2021'!$D$43+'Motore 2021'!$B$44))+((D121*1*('Motore 2021'!$B$41+'Motore 2021'!$B$42+'Motore 2021'!$D$43+'Motore 2021'!$B$44))*10%))</f>
        <v>0</v>
      </c>
      <c r="BH121" s="120">
        <f t="shared" si="52"/>
        <v>0</v>
      </c>
      <c r="BI121" s="120">
        <f t="shared" si="53"/>
        <v>0</v>
      </c>
      <c r="BJ121" s="120">
        <f>IF(H121&lt;&gt;0,IF($C$17="SI",((('MOTORE 2024'!$B$47+'MOTORE 2024'!$B$50+'MOTORE 2024'!$B$53)/365)*$F$14)+(((('MOTORE 2024'!$B$47+'MOTORE 2024'!$B$50+'Motore 2021'!$B$53)/365)*$F$14)*10%),(('MOTORE 2024'!$B$53/365)*$F$14)+(('MOTORE 2024'!$B$53/365)*$F$14)*10%),0)</f>
        <v>0</v>
      </c>
      <c r="BK121" s="120">
        <f>IF(H121&lt;&gt;0,IF($C$17="SI",((('Motore 2021'!$B$47+'Motore 2021'!$B$50+'Motore 2021'!$B$53)/365)*$F$13)+(((('Motore 2021'!$B$47+'Motore 2021'!$B$50+'Motore 2021'!$B$53)/365)*$F$13)*10%),(('Motore 2021'!$B$53/365)*$F$13)+(('Motore 2021'!$B$53/365)*$F$13)*10%),0)</f>
        <v>0</v>
      </c>
      <c r="BL121" s="120">
        <f>IF(H121&lt;&gt;0,IF($C$17="SI",((('MOTORE 2024'!$B$47+'MOTORE 2024'!$B$50+'MOTORE 2024'!$B$53)/365)*$F$14),(('MOTORE 2024'!$B$53/365)*$F$14)),0)</f>
        <v>0</v>
      </c>
      <c r="BM121" s="120">
        <f>IF(H121&lt;&gt;0,IF($C$17="SI",((('Motore 2021'!$B$47+'Motore 2021'!$B$50+'Motore 2021'!$B$53)/365)*$F$13),(('Motore 2021'!$B$53/365)*$F$13)),0)</f>
        <v>0</v>
      </c>
      <c r="BN121" s="120">
        <f t="shared" si="54"/>
        <v>0</v>
      </c>
      <c r="BO121" s="122">
        <f t="shared" si="55"/>
        <v>0</v>
      </c>
    </row>
    <row r="122" spans="1:67" x14ac:dyDescent="0.3">
      <c r="A122" s="65" t="s">
        <v>209</v>
      </c>
      <c r="B122" s="51">
        <v>0</v>
      </c>
      <c r="C122" s="51">
        <v>0</v>
      </c>
      <c r="D122" s="51">
        <v>0</v>
      </c>
      <c r="E122" s="51">
        <f t="shared" si="40"/>
        <v>0</v>
      </c>
      <c r="F122" s="55" t="s">
        <v>8</v>
      </c>
      <c r="G122" s="62">
        <f t="shared" si="41"/>
        <v>0</v>
      </c>
      <c r="H122" s="62">
        <f t="shared" si="42"/>
        <v>0</v>
      </c>
      <c r="I122" s="63">
        <f t="shared" si="43"/>
        <v>0</v>
      </c>
      <c r="J122" s="63">
        <f t="shared" si="44"/>
        <v>0</v>
      </c>
      <c r="K122" s="64">
        <f t="shared" si="56"/>
        <v>0</v>
      </c>
      <c r="L122" s="64">
        <f t="shared" si="57"/>
        <v>0</v>
      </c>
      <c r="M122" s="106">
        <f>IF(K122&lt;'MOTORE 2024'!$H$28,Ripartizione!K122,'MOTORE 2024'!$H$28)</f>
        <v>0</v>
      </c>
      <c r="N122" s="106">
        <f>IF(L122&lt;'Motore 2021'!$H$28,Ripartizione!L122,'Motore 2021'!$H$28)</f>
        <v>0</v>
      </c>
      <c r="O122" s="106">
        <f t="shared" si="58"/>
        <v>0</v>
      </c>
      <c r="P122" s="106">
        <f t="shared" si="59"/>
        <v>0</v>
      </c>
      <c r="Q122" s="106">
        <f>ROUND(O122*'MOTORE 2024'!$E$28,2)</f>
        <v>0</v>
      </c>
      <c r="R122" s="106">
        <f>ROUND(P122*'Motore 2021'!$E$28,2)</f>
        <v>0</v>
      </c>
      <c r="S122" s="106">
        <f>IF((K122-M122)&lt;'MOTORE 2024'!$H$29,(K122-M122),'MOTORE 2024'!$H$29)</f>
        <v>0</v>
      </c>
      <c r="T122" s="106">
        <f>IF((L122-N122)&lt;'Motore 2021'!$H$29,(L122-N122),'Motore 2021'!$H$29)</f>
        <v>0</v>
      </c>
      <c r="U122" s="106">
        <f t="shared" si="60"/>
        <v>0</v>
      </c>
      <c r="V122" s="106">
        <f t="shared" si="61"/>
        <v>0</v>
      </c>
      <c r="W122" s="106">
        <f>ROUND(U122*'MOTORE 2024'!$E$29,2)</f>
        <v>0</v>
      </c>
      <c r="X122" s="106">
        <f>ROUND(V122*'Motore 2021'!$E$29,2)</f>
        <v>0</v>
      </c>
      <c r="Y122" s="106">
        <f>IF(K122-M122-S122&lt;'MOTORE 2024'!$H$30,(Ripartizione!K122-Ripartizione!M122-Ripartizione!S122),'MOTORE 2024'!$H$30)</f>
        <v>0</v>
      </c>
      <c r="Z122" s="106">
        <f>IF(L122-N122-T122&lt;'Motore 2021'!$H$30,(Ripartizione!L122-Ripartizione!N122-Ripartizione!T122),'Motore 2021'!$H$30)</f>
        <v>0</v>
      </c>
      <c r="AA122" s="106">
        <f t="shared" si="62"/>
        <v>0</v>
      </c>
      <c r="AB122" s="106">
        <f t="shared" si="63"/>
        <v>0</v>
      </c>
      <c r="AC122" s="106">
        <f>ROUND(AA122*'MOTORE 2024'!$E$30,2)</f>
        <v>0</v>
      </c>
      <c r="AD122" s="106">
        <f>ROUND(AB122*'Motore 2021'!$E$30,2)</f>
        <v>0</v>
      </c>
      <c r="AE122" s="106">
        <f>IF((K122-M122-S122-Y122)&lt;'MOTORE 2024'!$H$31, (K122-M122-S122-Y122),'MOTORE 2024'!$H$31)</f>
        <v>0</v>
      </c>
      <c r="AF122" s="106">
        <f>IF((L122-N122-T122-Z122)&lt;'Motore 2021'!$H$31, (L122-N122-T122-Z122),'Motore 2021'!$H$31)</f>
        <v>0</v>
      </c>
      <c r="AG122" s="106">
        <f t="shared" si="64"/>
        <v>0</v>
      </c>
      <c r="AH122" s="106">
        <f t="shared" si="65"/>
        <v>0</v>
      </c>
      <c r="AI122" s="106">
        <f>ROUND(AG122*'MOTORE 2024'!$E$31,2)</f>
        <v>0</v>
      </c>
      <c r="AJ122" s="106">
        <f>ROUND(AH122*'Motore 2021'!$E$31,2)</f>
        <v>0</v>
      </c>
      <c r="AK122" s="106">
        <f t="shared" si="45"/>
        <v>0</v>
      </c>
      <c r="AL122" s="106">
        <f t="shared" si="46"/>
        <v>0</v>
      </c>
      <c r="AM122" s="106">
        <f t="shared" si="66"/>
        <v>0</v>
      </c>
      <c r="AN122" s="106">
        <f t="shared" si="67"/>
        <v>0</v>
      </c>
      <c r="AO122" s="106">
        <f>ROUND(AM122*'MOTORE 2024'!$E$32,2)</f>
        <v>0</v>
      </c>
      <c r="AP122" s="106">
        <f>ROUND(AN122*'Motore 2021'!$E$32,2)</f>
        <v>0</v>
      </c>
      <c r="AQ122" s="117">
        <f>IF(B122&lt;&gt;0,((Q122+R122)*Ripartizione!B122),Q122+R122)</f>
        <v>0</v>
      </c>
      <c r="AR122" s="117">
        <f>IF(B122&lt;&gt;0,((Ripartizione!B122*W122)+(Ripartizione!B122*X122)), W122+X122)</f>
        <v>0</v>
      </c>
      <c r="AS122" s="117">
        <f t="shared" si="47"/>
        <v>0</v>
      </c>
      <c r="AT122" s="117">
        <f>IF(B122&lt;&gt;0,((Ripartizione!B122*AI122)+(Ripartizione!B122*AJ122)), AI122+AJ122)</f>
        <v>0</v>
      </c>
      <c r="AU122" s="117">
        <f>IF(B122&lt;&gt;0,((Ripartizione!B122*AO122)+(Ripartizione!B122*AP122)), AO122+AP122)</f>
        <v>0</v>
      </c>
      <c r="AV122" s="117">
        <f t="shared" si="48"/>
        <v>0</v>
      </c>
      <c r="AW122" s="117">
        <f t="shared" si="49"/>
        <v>0</v>
      </c>
      <c r="AX122" s="117">
        <f>IF($C$17="SI",((C122*'MOTORE 2024'!$B$35) + (D122*'Motore 2021'!$B$35)),0)</f>
        <v>0</v>
      </c>
      <c r="AY122" s="118">
        <f>IF($C$17="SI",((C122*'MOTORE 2024'!$B$35)+(C122*'MOTORE 2024'!$B$35)*10% + (D122*'MOTORE 2024'!$B$35)+(D122*'MOTORE 2024'!$B$35)*10%),0)</f>
        <v>0</v>
      </c>
      <c r="AZ122" s="119">
        <f>IF($C$17="SI",(((C122*'MOTORE 2024'!$B$38))+((D122*'Motore 2021'!$B$38))),0)</f>
        <v>0</v>
      </c>
      <c r="BA122" s="118">
        <f>IF($C$17="SI",(((C122*'MOTORE 2024'!$B$38)+((C122*'MOTORE 2024'!$B$38)*10%))+((D122*'MOTORE 2024'!$B$38)+((D122*'MOTORE 2024'!$B$38)*10%))),0)</f>
        <v>0</v>
      </c>
      <c r="BB122" s="118">
        <f t="shared" si="50"/>
        <v>0</v>
      </c>
      <c r="BC122" s="120">
        <f t="shared" si="51"/>
        <v>0</v>
      </c>
      <c r="BD122" s="120">
        <f>IF($C$17="SI",(C122*3*('MOTORE 2024'!$B$41+'MOTORE 2024'!$B$42+'MOTORE 2024'!$B$43+'MOTORE 2024'!$B$44)),(C122*1*('MOTORE 2024'!$B$41+'MOTORE 2024'!$B$42+'MOTORE 2024'!$B$43+'MOTORE 2024'!$B$44)))</f>
        <v>0</v>
      </c>
      <c r="BE122" s="121">
        <f>IF($C$17="SI",(D122*3*('Motore 2021'!$B$41+'Motore 2021'!$B$42+'Motore 2021'!$D$43+'Motore 2021'!$B$44)),(D122*1*('Motore 2021'!$B$41+'Motore 2021'!$B$42+'Motore 2021'!$D$43+'Motore 2021'!$B$44)))</f>
        <v>0</v>
      </c>
      <c r="BF122" s="120">
        <f>IF($C$17="SI",(C122*3*('MOTORE 2024'!$B$41+'MOTORE 2024'!$B$42+'MOTORE 2024'!$B$43+'MOTORE 2024'!$B$44))+((C122*3*('MOTORE 2024'!$B$41+'MOTORE 2024'!$B$42+'MOTORE 2024'!$B$43+'MOTORE 2024'!$B$44))*10%),(C122*1*('MOTORE 2024'!$B$41+'MOTORE 2024'!$B$42+'MOTORE 2024'!$B$43+'MOTORE 2024'!$B$44))+((C122*1*('MOTORE 2024'!$B$41+'MOTORE 2024'!$B$42+'MOTORE 2024'!$B$43+'MOTORE 2024'!$B$44))*10%))</f>
        <v>0</v>
      </c>
      <c r="BG122" s="120">
        <f>IF($C$17="SI",(D122*3*('Motore 2021'!$B$41+'Motore 2021'!$B$42+'Motore 2021'!$D$43+'Motore 2021'!$B$44))+((D122*3*('Motore 2021'!$B$41+'Motore 2021'!$B$42+'Motore 2021'!$D$43+'Motore 2021'!$B$44))*10%),(D122*1*('Motore 2021'!$B$41+'Motore 2021'!$B$42+'Motore 2021'!$D$43+'Motore 2021'!$B$44))+((D122*1*('Motore 2021'!$B$41+'Motore 2021'!$B$42+'Motore 2021'!$D$43+'Motore 2021'!$B$44))*10%))</f>
        <v>0</v>
      </c>
      <c r="BH122" s="120">
        <f t="shared" si="52"/>
        <v>0</v>
      </c>
      <c r="BI122" s="120">
        <f t="shared" si="53"/>
        <v>0</v>
      </c>
      <c r="BJ122" s="120">
        <f>IF(H122&lt;&gt;0,IF($C$17="SI",((('MOTORE 2024'!$B$47+'MOTORE 2024'!$B$50+'MOTORE 2024'!$B$53)/365)*$F$14)+(((('MOTORE 2024'!$B$47+'MOTORE 2024'!$B$50+'Motore 2021'!$B$53)/365)*$F$14)*10%),(('MOTORE 2024'!$B$53/365)*$F$14)+(('MOTORE 2024'!$B$53/365)*$F$14)*10%),0)</f>
        <v>0</v>
      </c>
      <c r="BK122" s="120">
        <f>IF(H122&lt;&gt;0,IF($C$17="SI",((('Motore 2021'!$B$47+'Motore 2021'!$B$50+'Motore 2021'!$B$53)/365)*$F$13)+(((('Motore 2021'!$B$47+'Motore 2021'!$B$50+'Motore 2021'!$B$53)/365)*$F$13)*10%),(('Motore 2021'!$B$53/365)*$F$13)+(('Motore 2021'!$B$53/365)*$F$13)*10%),0)</f>
        <v>0</v>
      </c>
      <c r="BL122" s="120">
        <f>IF(H122&lt;&gt;0,IF($C$17="SI",((('MOTORE 2024'!$B$47+'MOTORE 2024'!$B$50+'MOTORE 2024'!$B$53)/365)*$F$14),(('MOTORE 2024'!$B$53/365)*$F$14)),0)</f>
        <v>0</v>
      </c>
      <c r="BM122" s="120">
        <f>IF(H122&lt;&gt;0,IF($C$17="SI",((('Motore 2021'!$B$47+'Motore 2021'!$B$50+'Motore 2021'!$B$53)/365)*$F$13),(('Motore 2021'!$B$53/365)*$F$13)),0)</f>
        <v>0</v>
      </c>
      <c r="BN122" s="120">
        <f t="shared" si="54"/>
        <v>0</v>
      </c>
      <c r="BO122" s="122">
        <f t="shared" si="55"/>
        <v>0</v>
      </c>
    </row>
    <row r="123" spans="1:67" x14ac:dyDescent="0.3">
      <c r="A123" s="65" t="s">
        <v>210</v>
      </c>
      <c r="B123" s="51">
        <v>0</v>
      </c>
      <c r="C123" s="51">
        <v>0</v>
      </c>
      <c r="D123" s="51">
        <v>0</v>
      </c>
      <c r="E123" s="51">
        <f t="shared" si="40"/>
        <v>0</v>
      </c>
      <c r="F123" s="55" t="s">
        <v>8</v>
      </c>
      <c r="G123" s="62">
        <f t="shared" si="41"/>
        <v>0</v>
      </c>
      <c r="H123" s="62">
        <f t="shared" si="42"/>
        <v>0</v>
      </c>
      <c r="I123" s="63">
        <f t="shared" si="43"/>
        <v>0</v>
      </c>
      <c r="J123" s="63">
        <f t="shared" si="44"/>
        <v>0</v>
      </c>
      <c r="K123" s="64">
        <f t="shared" si="56"/>
        <v>0</v>
      </c>
      <c r="L123" s="64">
        <f t="shared" si="57"/>
        <v>0</v>
      </c>
      <c r="M123" s="106">
        <f>IF(K123&lt;'MOTORE 2024'!$H$28,Ripartizione!K123,'MOTORE 2024'!$H$28)</f>
        <v>0</v>
      </c>
      <c r="N123" s="106">
        <f>IF(L123&lt;'Motore 2021'!$H$28,Ripartizione!L123,'Motore 2021'!$H$28)</f>
        <v>0</v>
      </c>
      <c r="O123" s="106">
        <f t="shared" si="58"/>
        <v>0</v>
      </c>
      <c r="P123" s="106">
        <f t="shared" si="59"/>
        <v>0</v>
      </c>
      <c r="Q123" s="106">
        <f>ROUND(O123*'MOTORE 2024'!$E$28,2)</f>
        <v>0</v>
      </c>
      <c r="R123" s="106">
        <f>ROUND(P123*'Motore 2021'!$E$28,2)</f>
        <v>0</v>
      </c>
      <c r="S123" s="106">
        <f>IF((K123-M123)&lt;'MOTORE 2024'!$H$29,(K123-M123),'MOTORE 2024'!$H$29)</f>
        <v>0</v>
      </c>
      <c r="T123" s="106">
        <f>IF((L123-N123)&lt;'Motore 2021'!$H$29,(L123-N123),'Motore 2021'!$H$29)</f>
        <v>0</v>
      </c>
      <c r="U123" s="106">
        <f t="shared" si="60"/>
        <v>0</v>
      </c>
      <c r="V123" s="106">
        <f t="shared" si="61"/>
        <v>0</v>
      </c>
      <c r="W123" s="106">
        <f>ROUND(U123*'MOTORE 2024'!$E$29,2)</f>
        <v>0</v>
      </c>
      <c r="X123" s="106">
        <f>ROUND(V123*'Motore 2021'!$E$29,2)</f>
        <v>0</v>
      </c>
      <c r="Y123" s="106">
        <f>IF(K123-M123-S123&lt;'MOTORE 2024'!$H$30,(Ripartizione!K123-Ripartizione!M123-Ripartizione!S123),'MOTORE 2024'!$H$30)</f>
        <v>0</v>
      </c>
      <c r="Z123" s="106">
        <f>IF(L123-N123-T123&lt;'Motore 2021'!$H$30,(Ripartizione!L123-Ripartizione!N123-Ripartizione!T123),'Motore 2021'!$H$30)</f>
        <v>0</v>
      </c>
      <c r="AA123" s="106">
        <f t="shared" si="62"/>
        <v>0</v>
      </c>
      <c r="AB123" s="106">
        <f t="shared" si="63"/>
        <v>0</v>
      </c>
      <c r="AC123" s="106">
        <f>ROUND(AA123*'MOTORE 2024'!$E$30,2)</f>
        <v>0</v>
      </c>
      <c r="AD123" s="106">
        <f>ROUND(AB123*'Motore 2021'!$E$30,2)</f>
        <v>0</v>
      </c>
      <c r="AE123" s="106">
        <f>IF((K123-M123-S123-Y123)&lt;'MOTORE 2024'!$H$31, (K123-M123-S123-Y123),'MOTORE 2024'!$H$31)</f>
        <v>0</v>
      </c>
      <c r="AF123" s="106">
        <f>IF((L123-N123-T123-Z123)&lt;'Motore 2021'!$H$31, (L123-N123-T123-Z123),'Motore 2021'!$H$31)</f>
        <v>0</v>
      </c>
      <c r="AG123" s="106">
        <f t="shared" si="64"/>
        <v>0</v>
      </c>
      <c r="AH123" s="106">
        <f t="shared" si="65"/>
        <v>0</v>
      </c>
      <c r="AI123" s="106">
        <f>ROUND(AG123*'MOTORE 2024'!$E$31,2)</f>
        <v>0</v>
      </c>
      <c r="AJ123" s="106">
        <f>ROUND(AH123*'Motore 2021'!$E$31,2)</f>
        <v>0</v>
      </c>
      <c r="AK123" s="106">
        <f t="shared" si="45"/>
        <v>0</v>
      </c>
      <c r="AL123" s="106">
        <f t="shared" si="46"/>
        <v>0</v>
      </c>
      <c r="AM123" s="106">
        <f t="shared" si="66"/>
        <v>0</v>
      </c>
      <c r="AN123" s="106">
        <f t="shared" si="67"/>
        <v>0</v>
      </c>
      <c r="AO123" s="106">
        <f>ROUND(AM123*'MOTORE 2024'!$E$32,2)</f>
        <v>0</v>
      </c>
      <c r="AP123" s="106">
        <f>ROUND(AN123*'Motore 2021'!$E$32,2)</f>
        <v>0</v>
      </c>
      <c r="AQ123" s="117">
        <f>IF(B123&lt;&gt;0,((Q123+R123)*Ripartizione!B123),Q123+R123)</f>
        <v>0</v>
      </c>
      <c r="AR123" s="117">
        <f>IF(B123&lt;&gt;0,((Ripartizione!B123*W123)+(Ripartizione!B123*X123)), W123+X123)</f>
        <v>0</v>
      </c>
      <c r="AS123" s="117">
        <f t="shared" si="47"/>
        <v>0</v>
      </c>
      <c r="AT123" s="117">
        <f>IF(B123&lt;&gt;0,((Ripartizione!B123*AI123)+(Ripartizione!B123*AJ123)), AI123+AJ123)</f>
        <v>0</v>
      </c>
      <c r="AU123" s="117">
        <f>IF(B123&lt;&gt;0,((Ripartizione!B123*AO123)+(Ripartizione!B123*AP123)), AO123+AP123)</f>
        <v>0</v>
      </c>
      <c r="AV123" s="117">
        <f t="shared" si="48"/>
        <v>0</v>
      </c>
      <c r="AW123" s="117">
        <f t="shared" si="49"/>
        <v>0</v>
      </c>
      <c r="AX123" s="117">
        <f>IF($C$17="SI",((C123*'MOTORE 2024'!$B$35) + (D123*'Motore 2021'!$B$35)),0)</f>
        <v>0</v>
      </c>
      <c r="AY123" s="118">
        <f>IF($C$17="SI",((C123*'MOTORE 2024'!$B$35)+(C123*'MOTORE 2024'!$B$35)*10% + (D123*'MOTORE 2024'!$B$35)+(D123*'MOTORE 2024'!$B$35)*10%),0)</f>
        <v>0</v>
      </c>
      <c r="AZ123" s="119">
        <f>IF($C$17="SI",(((C123*'MOTORE 2024'!$B$38))+((D123*'Motore 2021'!$B$38))),0)</f>
        <v>0</v>
      </c>
      <c r="BA123" s="118">
        <f>IF($C$17="SI",(((C123*'MOTORE 2024'!$B$38)+((C123*'MOTORE 2024'!$B$38)*10%))+((D123*'MOTORE 2024'!$B$38)+((D123*'MOTORE 2024'!$B$38)*10%))),0)</f>
        <v>0</v>
      </c>
      <c r="BB123" s="118">
        <f t="shared" si="50"/>
        <v>0</v>
      </c>
      <c r="BC123" s="120">
        <f t="shared" si="51"/>
        <v>0</v>
      </c>
      <c r="BD123" s="120">
        <f>IF($C$17="SI",(C123*3*('MOTORE 2024'!$B$41+'MOTORE 2024'!$B$42+'MOTORE 2024'!$B$43+'MOTORE 2024'!$B$44)),(C123*1*('MOTORE 2024'!$B$41+'MOTORE 2024'!$B$42+'MOTORE 2024'!$B$43+'MOTORE 2024'!$B$44)))</f>
        <v>0</v>
      </c>
      <c r="BE123" s="121">
        <f>IF($C$17="SI",(D123*3*('Motore 2021'!$B$41+'Motore 2021'!$B$42+'Motore 2021'!$D$43+'Motore 2021'!$B$44)),(D123*1*('Motore 2021'!$B$41+'Motore 2021'!$B$42+'Motore 2021'!$D$43+'Motore 2021'!$B$44)))</f>
        <v>0</v>
      </c>
      <c r="BF123" s="120">
        <f>IF($C$17="SI",(C123*3*('MOTORE 2024'!$B$41+'MOTORE 2024'!$B$42+'MOTORE 2024'!$B$43+'MOTORE 2024'!$B$44))+((C123*3*('MOTORE 2024'!$B$41+'MOTORE 2024'!$B$42+'MOTORE 2024'!$B$43+'MOTORE 2024'!$B$44))*10%),(C123*1*('MOTORE 2024'!$B$41+'MOTORE 2024'!$B$42+'MOTORE 2024'!$B$43+'MOTORE 2024'!$B$44))+((C123*1*('MOTORE 2024'!$B$41+'MOTORE 2024'!$B$42+'MOTORE 2024'!$B$43+'MOTORE 2024'!$B$44))*10%))</f>
        <v>0</v>
      </c>
      <c r="BG123" s="120">
        <f>IF($C$17="SI",(D123*3*('Motore 2021'!$B$41+'Motore 2021'!$B$42+'Motore 2021'!$D$43+'Motore 2021'!$B$44))+((D123*3*('Motore 2021'!$B$41+'Motore 2021'!$B$42+'Motore 2021'!$D$43+'Motore 2021'!$B$44))*10%),(D123*1*('Motore 2021'!$B$41+'Motore 2021'!$B$42+'Motore 2021'!$D$43+'Motore 2021'!$B$44))+((D123*1*('Motore 2021'!$B$41+'Motore 2021'!$B$42+'Motore 2021'!$D$43+'Motore 2021'!$B$44))*10%))</f>
        <v>0</v>
      </c>
      <c r="BH123" s="120">
        <f t="shared" si="52"/>
        <v>0</v>
      </c>
      <c r="BI123" s="120">
        <f t="shared" si="53"/>
        <v>0</v>
      </c>
      <c r="BJ123" s="120">
        <f>IF(H123&lt;&gt;0,IF($C$17="SI",((('MOTORE 2024'!$B$47+'MOTORE 2024'!$B$50+'MOTORE 2024'!$B$53)/365)*$F$14)+(((('MOTORE 2024'!$B$47+'MOTORE 2024'!$B$50+'Motore 2021'!$B$53)/365)*$F$14)*10%),(('MOTORE 2024'!$B$53/365)*$F$14)+(('MOTORE 2024'!$B$53/365)*$F$14)*10%),0)</f>
        <v>0</v>
      </c>
      <c r="BK123" s="120">
        <f>IF(H123&lt;&gt;0,IF($C$17="SI",((('Motore 2021'!$B$47+'Motore 2021'!$B$50+'Motore 2021'!$B$53)/365)*$F$13)+(((('Motore 2021'!$B$47+'Motore 2021'!$B$50+'Motore 2021'!$B$53)/365)*$F$13)*10%),(('Motore 2021'!$B$53/365)*$F$13)+(('Motore 2021'!$B$53/365)*$F$13)*10%),0)</f>
        <v>0</v>
      </c>
      <c r="BL123" s="120">
        <f>IF(H123&lt;&gt;0,IF($C$17="SI",((('MOTORE 2024'!$B$47+'MOTORE 2024'!$B$50+'MOTORE 2024'!$B$53)/365)*$F$14),(('MOTORE 2024'!$B$53/365)*$F$14)),0)</f>
        <v>0</v>
      </c>
      <c r="BM123" s="120">
        <f>IF(H123&lt;&gt;0,IF($C$17="SI",((('Motore 2021'!$B$47+'Motore 2021'!$B$50+'Motore 2021'!$B$53)/365)*$F$13),(('Motore 2021'!$B$53/365)*$F$13)),0)</f>
        <v>0</v>
      </c>
      <c r="BN123" s="120">
        <f t="shared" si="54"/>
        <v>0</v>
      </c>
      <c r="BO123" s="122">
        <f t="shared" si="55"/>
        <v>0</v>
      </c>
    </row>
    <row r="124" spans="1:67" x14ac:dyDescent="0.3">
      <c r="A124" s="65" t="s">
        <v>211</v>
      </c>
      <c r="B124" s="51">
        <v>0</v>
      </c>
      <c r="C124" s="51">
        <v>0</v>
      </c>
      <c r="D124" s="51">
        <v>0</v>
      </c>
      <c r="E124" s="51">
        <f t="shared" si="40"/>
        <v>0</v>
      </c>
      <c r="F124" s="55" t="s">
        <v>8</v>
      </c>
      <c r="G124" s="62">
        <f t="shared" si="41"/>
        <v>0</v>
      </c>
      <c r="H124" s="62">
        <f t="shared" si="42"/>
        <v>0</v>
      </c>
      <c r="I124" s="63">
        <f t="shared" si="43"/>
        <v>0</v>
      </c>
      <c r="J124" s="63">
        <f t="shared" si="44"/>
        <v>0</v>
      </c>
      <c r="K124" s="64">
        <f t="shared" si="56"/>
        <v>0</v>
      </c>
      <c r="L124" s="64">
        <f t="shared" si="57"/>
        <v>0</v>
      </c>
      <c r="M124" s="106">
        <f>IF(K124&lt;'MOTORE 2024'!$H$28,Ripartizione!K124,'MOTORE 2024'!$H$28)</f>
        <v>0</v>
      </c>
      <c r="N124" s="106">
        <f>IF(L124&lt;'Motore 2021'!$H$28,Ripartizione!L124,'Motore 2021'!$H$28)</f>
        <v>0</v>
      </c>
      <c r="O124" s="106">
        <f t="shared" si="58"/>
        <v>0</v>
      </c>
      <c r="P124" s="106">
        <f t="shared" si="59"/>
        <v>0</v>
      </c>
      <c r="Q124" s="106">
        <f>ROUND(O124*'MOTORE 2024'!$E$28,2)</f>
        <v>0</v>
      </c>
      <c r="R124" s="106">
        <f>ROUND(P124*'Motore 2021'!$E$28,2)</f>
        <v>0</v>
      </c>
      <c r="S124" s="106">
        <f>IF((K124-M124)&lt;'MOTORE 2024'!$H$29,(K124-M124),'MOTORE 2024'!$H$29)</f>
        <v>0</v>
      </c>
      <c r="T124" s="106">
        <f>IF((L124-N124)&lt;'Motore 2021'!$H$29,(L124-N124),'Motore 2021'!$H$29)</f>
        <v>0</v>
      </c>
      <c r="U124" s="106">
        <f t="shared" si="60"/>
        <v>0</v>
      </c>
      <c r="V124" s="106">
        <f t="shared" si="61"/>
        <v>0</v>
      </c>
      <c r="W124" s="106">
        <f>ROUND(U124*'MOTORE 2024'!$E$29,2)</f>
        <v>0</v>
      </c>
      <c r="X124" s="106">
        <f>ROUND(V124*'Motore 2021'!$E$29,2)</f>
        <v>0</v>
      </c>
      <c r="Y124" s="106">
        <f>IF(K124-M124-S124&lt;'MOTORE 2024'!$H$30,(Ripartizione!K124-Ripartizione!M124-Ripartizione!S124),'MOTORE 2024'!$H$30)</f>
        <v>0</v>
      </c>
      <c r="Z124" s="106">
        <f>IF(L124-N124-T124&lt;'Motore 2021'!$H$30,(Ripartizione!L124-Ripartizione!N124-Ripartizione!T124),'Motore 2021'!$H$30)</f>
        <v>0</v>
      </c>
      <c r="AA124" s="106">
        <f t="shared" si="62"/>
        <v>0</v>
      </c>
      <c r="AB124" s="106">
        <f t="shared" si="63"/>
        <v>0</v>
      </c>
      <c r="AC124" s="106">
        <f>ROUND(AA124*'MOTORE 2024'!$E$30,2)</f>
        <v>0</v>
      </c>
      <c r="AD124" s="106">
        <f>ROUND(AB124*'Motore 2021'!$E$30,2)</f>
        <v>0</v>
      </c>
      <c r="AE124" s="106">
        <f>IF((K124-M124-S124-Y124)&lt;'MOTORE 2024'!$H$31, (K124-M124-S124-Y124),'MOTORE 2024'!$H$31)</f>
        <v>0</v>
      </c>
      <c r="AF124" s="106">
        <f>IF((L124-N124-T124-Z124)&lt;'Motore 2021'!$H$31, (L124-N124-T124-Z124),'Motore 2021'!$H$31)</f>
        <v>0</v>
      </c>
      <c r="AG124" s="106">
        <f t="shared" si="64"/>
        <v>0</v>
      </c>
      <c r="AH124" s="106">
        <f t="shared" si="65"/>
        <v>0</v>
      </c>
      <c r="AI124" s="106">
        <f>ROUND(AG124*'MOTORE 2024'!$E$31,2)</f>
        <v>0</v>
      </c>
      <c r="AJ124" s="106">
        <f>ROUND(AH124*'Motore 2021'!$E$31,2)</f>
        <v>0</v>
      </c>
      <c r="AK124" s="106">
        <f t="shared" si="45"/>
        <v>0</v>
      </c>
      <c r="AL124" s="106">
        <f t="shared" si="46"/>
        <v>0</v>
      </c>
      <c r="AM124" s="106">
        <f t="shared" si="66"/>
        <v>0</v>
      </c>
      <c r="AN124" s="106">
        <f t="shared" si="67"/>
        <v>0</v>
      </c>
      <c r="AO124" s="106">
        <f>ROUND(AM124*'MOTORE 2024'!$E$32,2)</f>
        <v>0</v>
      </c>
      <c r="AP124" s="106">
        <f>ROUND(AN124*'Motore 2021'!$E$32,2)</f>
        <v>0</v>
      </c>
      <c r="AQ124" s="117">
        <f>IF(B124&lt;&gt;0,((Q124+R124)*Ripartizione!B124),Q124+R124)</f>
        <v>0</v>
      </c>
      <c r="AR124" s="117">
        <f>IF(B124&lt;&gt;0,((Ripartizione!B124*W124)+(Ripartizione!B124*X124)), W124+X124)</f>
        <v>0</v>
      </c>
      <c r="AS124" s="117">
        <f t="shared" si="47"/>
        <v>0</v>
      </c>
      <c r="AT124" s="117">
        <f>IF(B124&lt;&gt;0,((Ripartizione!B124*AI124)+(Ripartizione!B124*AJ124)), AI124+AJ124)</f>
        <v>0</v>
      </c>
      <c r="AU124" s="117">
        <f>IF(B124&lt;&gt;0,((Ripartizione!B124*AO124)+(Ripartizione!B124*AP124)), AO124+AP124)</f>
        <v>0</v>
      </c>
      <c r="AV124" s="117">
        <f t="shared" si="48"/>
        <v>0</v>
      </c>
      <c r="AW124" s="117">
        <f t="shared" si="49"/>
        <v>0</v>
      </c>
      <c r="AX124" s="117">
        <f>IF($C$17="SI",((C124*'MOTORE 2024'!$B$35) + (D124*'Motore 2021'!$B$35)),0)</f>
        <v>0</v>
      </c>
      <c r="AY124" s="118">
        <f>IF($C$17="SI",((C124*'MOTORE 2024'!$B$35)+(C124*'MOTORE 2024'!$B$35)*10% + (D124*'MOTORE 2024'!$B$35)+(D124*'MOTORE 2024'!$B$35)*10%),0)</f>
        <v>0</v>
      </c>
      <c r="AZ124" s="119">
        <f>IF($C$17="SI",(((C124*'MOTORE 2024'!$B$38))+((D124*'Motore 2021'!$B$38))),0)</f>
        <v>0</v>
      </c>
      <c r="BA124" s="118">
        <f>IF($C$17="SI",(((C124*'MOTORE 2024'!$B$38)+((C124*'MOTORE 2024'!$B$38)*10%))+((D124*'MOTORE 2024'!$B$38)+((D124*'MOTORE 2024'!$B$38)*10%))),0)</f>
        <v>0</v>
      </c>
      <c r="BB124" s="118">
        <f t="shared" si="50"/>
        <v>0</v>
      </c>
      <c r="BC124" s="120">
        <f t="shared" si="51"/>
        <v>0</v>
      </c>
      <c r="BD124" s="120">
        <f>IF($C$17="SI",(C124*3*('MOTORE 2024'!$B$41+'MOTORE 2024'!$B$42+'MOTORE 2024'!$B$43+'MOTORE 2024'!$B$44)),(C124*1*('MOTORE 2024'!$B$41+'MOTORE 2024'!$B$42+'MOTORE 2024'!$B$43+'MOTORE 2024'!$B$44)))</f>
        <v>0</v>
      </c>
      <c r="BE124" s="121">
        <f>IF($C$17="SI",(D124*3*('Motore 2021'!$B$41+'Motore 2021'!$B$42+'Motore 2021'!$D$43+'Motore 2021'!$B$44)),(D124*1*('Motore 2021'!$B$41+'Motore 2021'!$B$42+'Motore 2021'!$D$43+'Motore 2021'!$B$44)))</f>
        <v>0</v>
      </c>
      <c r="BF124" s="120">
        <f>IF($C$17="SI",(C124*3*('MOTORE 2024'!$B$41+'MOTORE 2024'!$B$42+'MOTORE 2024'!$B$43+'MOTORE 2024'!$B$44))+((C124*3*('MOTORE 2024'!$B$41+'MOTORE 2024'!$B$42+'MOTORE 2024'!$B$43+'MOTORE 2024'!$B$44))*10%),(C124*1*('MOTORE 2024'!$B$41+'MOTORE 2024'!$B$42+'MOTORE 2024'!$B$43+'MOTORE 2024'!$B$44))+((C124*1*('MOTORE 2024'!$B$41+'MOTORE 2024'!$B$42+'MOTORE 2024'!$B$43+'MOTORE 2024'!$B$44))*10%))</f>
        <v>0</v>
      </c>
      <c r="BG124" s="120">
        <f>IF($C$17="SI",(D124*3*('Motore 2021'!$B$41+'Motore 2021'!$B$42+'Motore 2021'!$D$43+'Motore 2021'!$B$44))+((D124*3*('Motore 2021'!$B$41+'Motore 2021'!$B$42+'Motore 2021'!$D$43+'Motore 2021'!$B$44))*10%),(D124*1*('Motore 2021'!$B$41+'Motore 2021'!$B$42+'Motore 2021'!$D$43+'Motore 2021'!$B$44))+((D124*1*('Motore 2021'!$B$41+'Motore 2021'!$B$42+'Motore 2021'!$D$43+'Motore 2021'!$B$44))*10%))</f>
        <v>0</v>
      </c>
      <c r="BH124" s="120">
        <f t="shared" si="52"/>
        <v>0</v>
      </c>
      <c r="BI124" s="120">
        <f t="shared" si="53"/>
        <v>0</v>
      </c>
      <c r="BJ124" s="120">
        <f>IF(H124&lt;&gt;0,IF($C$17="SI",((('MOTORE 2024'!$B$47+'MOTORE 2024'!$B$50+'MOTORE 2024'!$B$53)/365)*$F$14)+(((('MOTORE 2024'!$B$47+'MOTORE 2024'!$B$50+'Motore 2021'!$B$53)/365)*$F$14)*10%),(('MOTORE 2024'!$B$53/365)*$F$14)+(('MOTORE 2024'!$B$53/365)*$F$14)*10%),0)</f>
        <v>0</v>
      </c>
      <c r="BK124" s="120">
        <f>IF(H124&lt;&gt;0,IF($C$17="SI",((('Motore 2021'!$B$47+'Motore 2021'!$B$50+'Motore 2021'!$B$53)/365)*$F$13)+(((('Motore 2021'!$B$47+'Motore 2021'!$B$50+'Motore 2021'!$B$53)/365)*$F$13)*10%),(('Motore 2021'!$B$53/365)*$F$13)+(('Motore 2021'!$B$53/365)*$F$13)*10%),0)</f>
        <v>0</v>
      </c>
      <c r="BL124" s="120">
        <f>IF(H124&lt;&gt;0,IF($C$17="SI",((('MOTORE 2024'!$B$47+'MOTORE 2024'!$B$50+'MOTORE 2024'!$B$53)/365)*$F$14),(('MOTORE 2024'!$B$53/365)*$F$14)),0)</f>
        <v>0</v>
      </c>
      <c r="BM124" s="120">
        <f>IF(H124&lt;&gt;0,IF($C$17="SI",((('Motore 2021'!$B$47+'Motore 2021'!$B$50+'Motore 2021'!$B$53)/365)*$F$13),(('Motore 2021'!$B$53/365)*$F$13)),0)</f>
        <v>0</v>
      </c>
      <c r="BN124" s="120">
        <f t="shared" si="54"/>
        <v>0</v>
      </c>
      <c r="BO124" s="122">
        <f t="shared" si="55"/>
        <v>0</v>
      </c>
    </row>
    <row r="125" spans="1:67" x14ac:dyDescent="0.3">
      <c r="A125" s="65" t="s">
        <v>212</v>
      </c>
      <c r="B125" s="51">
        <v>0</v>
      </c>
      <c r="C125" s="51">
        <v>0</v>
      </c>
      <c r="D125" s="51">
        <v>0</v>
      </c>
      <c r="E125" s="51">
        <f t="shared" si="40"/>
        <v>0</v>
      </c>
      <c r="F125" s="55" t="s">
        <v>8</v>
      </c>
      <c r="G125" s="62">
        <f t="shared" si="41"/>
        <v>0</v>
      </c>
      <c r="H125" s="62">
        <f t="shared" si="42"/>
        <v>0</v>
      </c>
      <c r="I125" s="63">
        <f t="shared" si="43"/>
        <v>0</v>
      </c>
      <c r="J125" s="63">
        <f t="shared" si="44"/>
        <v>0</v>
      </c>
      <c r="K125" s="64">
        <f t="shared" si="56"/>
        <v>0</v>
      </c>
      <c r="L125" s="64">
        <f t="shared" si="57"/>
        <v>0</v>
      </c>
      <c r="M125" s="106">
        <f>IF(K125&lt;'MOTORE 2024'!$H$28,Ripartizione!K125,'MOTORE 2024'!$H$28)</f>
        <v>0</v>
      </c>
      <c r="N125" s="106">
        <f>IF(L125&lt;'Motore 2021'!$H$28,Ripartizione!L125,'Motore 2021'!$H$28)</f>
        <v>0</v>
      </c>
      <c r="O125" s="106">
        <f t="shared" si="58"/>
        <v>0</v>
      </c>
      <c r="P125" s="106">
        <f t="shared" si="59"/>
        <v>0</v>
      </c>
      <c r="Q125" s="106">
        <f>ROUND(O125*'MOTORE 2024'!$E$28,2)</f>
        <v>0</v>
      </c>
      <c r="R125" s="106">
        <f>ROUND(P125*'Motore 2021'!$E$28,2)</f>
        <v>0</v>
      </c>
      <c r="S125" s="106">
        <f>IF((K125-M125)&lt;'MOTORE 2024'!$H$29,(K125-M125),'MOTORE 2024'!$H$29)</f>
        <v>0</v>
      </c>
      <c r="T125" s="106">
        <f>IF((L125-N125)&lt;'Motore 2021'!$H$29,(L125-N125),'Motore 2021'!$H$29)</f>
        <v>0</v>
      </c>
      <c r="U125" s="106">
        <f t="shared" si="60"/>
        <v>0</v>
      </c>
      <c r="V125" s="106">
        <f t="shared" si="61"/>
        <v>0</v>
      </c>
      <c r="W125" s="106">
        <f>ROUND(U125*'MOTORE 2024'!$E$29,2)</f>
        <v>0</v>
      </c>
      <c r="X125" s="106">
        <f>ROUND(V125*'Motore 2021'!$E$29,2)</f>
        <v>0</v>
      </c>
      <c r="Y125" s="106">
        <f>IF(K125-M125-S125&lt;'MOTORE 2024'!$H$30,(Ripartizione!K125-Ripartizione!M125-Ripartizione!S125),'MOTORE 2024'!$H$30)</f>
        <v>0</v>
      </c>
      <c r="Z125" s="106">
        <f>IF(L125-N125-T125&lt;'Motore 2021'!$H$30,(Ripartizione!L125-Ripartizione!N125-Ripartizione!T125),'Motore 2021'!$H$30)</f>
        <v>0</v>
      </c>
      <c r="AA125" s="106">
        <f t="shared" si="62"/>
        <v>0</v>
      </c>
      <c r="AB125" s="106">
        <f t="shared" si="63"/>
        <v>0</v>
      </c>
      <c r="AC125" s="106">
        <f>ROUND(AA125*'MOTORE 2024'!$E$30,2)</f>
        <v>0</v>
      </c>
      <c r="AD125" s="106">
        <f>ROUND(AB125*'Motore 2021'!$E$30,2)</f>
        <v>0</v>
      </c>
      <c r="AE125" s="106">
        <f>IF((K125-M125-S125-Y125)&lt;'MOTORE 2024'!$H$31, (K125-M125-S125-Y125),'MOTORE 2024'!$H$31)</f>
        <v>0</v>
      </c>
      <c r="AF125" s="106">
        <f>IF((L125-N125-T125-Z125)&lt;'Motore 2021'!$H$31, (L125-N125-T125-Z125),'Motore 2021'!$H$31)</f>
        <v>0</v>
      </c>
      <c r="AG125" s="106">
        <f t="shared" si="64"/>
        <v>0</v>
      </c>
      <c r="AH125" s="106">
        <f t="shared" si="65"/>
        <v>0</v>
      </c>
      <c r="AI125" s="106">
        <f>ROUND(AG125*'MOTORE 2024'!$E$31,2)</f>
        <v>0</v>
      </c>
      <c r="AJ125" s="106">
        <f>ROUND(AH125*'Motore 2021'!$E$31,2)</f>
        <v>0</v>
      </c>
      <c r="AK125" s="106">
        <f t="shared" si="45"/>
        <v>0</v>
      </c>
      <c r="AL125" s="106">
        <f t="shared" si="46"/>
        <v>0</v>
      </c>
      <c r="AM125" s="106">
        <f t="shared" si="66"/>
        <v>0</v>
      </c>
      <c r="AN125" s="106">
        <f t="shared" si="67"/>
        <v>0</v>
      </c>
      <c r="AO125" s="106">
        <f>ROUND(AM125*'MOTORE 2024'!$E$32,2)</f>
        <v>0</v>
      </c>
      <c r="AP125" s="106">
        <f>ROUND(AN125*'Motore 2021'!$E$32,2)</f>
        <v>0</v>
      </c>
      <c r="AQ125" s="117">
        <f>IF(B125&lt;&gt;0,((Q125+R125)*Ripartizione!B125),Q125+R125)</f>
        <v>0</v>
      </c>
      <c r="AR125" s="117">
        <f>IF(B125&lt;&gt;0,((Ripartizione!B125*W125)+(Ripartizione!B125*X125)), W125+X125)</f>
        <v>0</v>
      </c>
      <c r="AS125" s="117">
        <f t="shared" si="47"/>
        <v>0</v>
      </c>
      <c r="AT125" s="117">
        <f>IF(B125&lt;&gt;0,((Ripartizione!B125*AI125)+(Ripartizione!B125*AJ125)), AI125+AJ125)</f>
        <v>0</v>
      </c>
      <c r="AU125" s="117">
        <f>IF(B125&lt;&gt;0,((Ripartizione!B125*AO125)+(Ripartizione!B125*AP125)), AO125+AP125)</f>
        <v>0</v>
      </c>
      <c r="AV125" s="117">
        <f t="shared" si="48"/>
        <v>0</v>
      </c>
      <c r="AW125" s="117">
        <f t="shared" si="49"/>
        <v>0</v>
      </c>
      <c r="AX125" s="117">
        <f>IF($C$17="SI",((C125*'MOTORE 2024'!$B$35) + (D125*'Motore 2021'!$B$35)),0)</f>
        <v>0</v>
      </c>
      <c r="AY125" s="118">
        <f>IF($C$17="SI",((C125*'MOTORE 2024'!$B$35)+(C125*'MOTORE 2024'!$B$35)*10% + (D125*'MOTORE 2024'!$B$35)+(D125*'MOTORE 2024'!$B$35)*10%),0)</f>
        <v>0</v>
      </c>
      <c r="AZ125" s="119">
        <f>IF($C$17="SI",(((C125*'MOTORE 2024'!$B$38))+((D125*'Motore 2021'!$B$38))),0)</f>
        <v>0</v>
      </c>
      <c r="BA125" s="118">
        <f>IF($C$17="SI",(((C125*'MOTORE 2024'!$B$38)+((C125*'MOTORE 2024'!$B$38)*10%))+((D125*'MOTORE 2024'!$B$38)+((D125*'MOTORE 2024'!$B$38)*10%))),0)</f>
        <v>0</v>
      </c>
      <c r="BB125" s="118">
        <f t="shared" si="50"/>
        <v>0</v>
      </c>
      <c r="BC125" s="120">
        <f t="shared" si="51"/>
        <v>0</v>
      </c>
      <c r="BD125" s="120">
        <f>IF($C$17="SI",(C125*3*('MOTORE 2024'!$B$41+'MOTORE 2024'!$B$42+'MOTORE 2024'!$B$43+'MOTORE 2024'!$B$44)),(C125*1*('MOTORE 2024'!$B$41+'MOTORE 2024'!$B$42+'MOTORE 2024'!$B$43+'MOTORE 2024'!$B$44)))</f>
        <v>0</v>
      </c>
      <c r="BE125" s="121">
        <f>IF($C$17="SI",(D125*3*('Motore 2021'!$B$41+'Motore 2021'!$B$42+'Motore 2021'!$D$43+'Motore 2021'!$B$44)),(D125*1*('Motore 2021'!$B$41+'Motore 2021'!$B$42+'Motore 2021'!$D$43+'Motore 2021'!$B$44)))</f>
        <v>0</v>
      </c>
      <c r="BF125" s="120">
        <f>IF($C$17="SI",(C125*3*('MOTORE 2024'!$B$41+'MOTORE 2024'!$B$42+'MOTORE 2024'!$B$43+'MOTORE 2024'!$B$44))+((C125*3*('MOTORE 2024'!$B$41+'MOTORE 2024'!$B$42+'MOTORE 2024'!$B$43+'MOTORE 2024'!$B$44))*10%),(C125*1*('MOTORE 2024'!$B$41+'MOTORE 2024'!$B$42+'MOTORE 2024'!$B$43+'MOTORE 2024'!$B$44))+((C125*1*('MOTORE 2024'!$B$41+'MOTORE 2024'!$B$42+'MOTORE 2024'!$B$43+'MOTORE 2024'!$B$44))*10%))</f>
        <v>0</v>
      </c>
      <c r="BG125" s="120">
        <f>IF($C$17="SI",(D125*3*('Motore 2021'!$B$41+'Motore 2021'!$B$42+'Motore 2021'!$D$43+'Motore 2021'!$B$44))+((D125*3*('Motore 2021'!$B$41+'Motore 2021'!$B$42+'Motore 2021'!$D$43+'Motore 2021'!$B$44))*10%),(D125*1*('Motore 2021'!$B$41+'Motore 2021'!$B$42+'Motore 2021'!$D$43+'Motore 2021'!$B$44))+((D125*1*('Motore 2021'!$B$41+'Motore 2021'!$B$42+'Motore 2021'!$D$43+'Motore 2021'!$B$44))*10%))</f>
        <v>0</v>
      </c>
      <c r="BH125" s="120">
        <f t="shared" si="52"/>
        <v>0</v>
      </c>
      <c r="BI125" s="120">
        <f t="shared" si="53"/>
        <v>0</v>
      </c>
      <c r="BJ125" s="120">
        <f>IF(H125&lt;&gt;0,IF($C$17="SI",((('MOTORE 2024'!$B$47+'MOTORE 2024'!$B$50+'MOTORE 2024'!$B$53)/365)*$F$14)+(((('MOTORE 2024'!$B$47+'MOTORE 2024'!$B$50+'Motore 2021'!$B$53)/365)*$F$14)*10%),(('MOTORE 2024'!$B$53/365)*$F$14)+(('MOTORE 2024'!$B$53/365)*$F$14)*10%),0)</f>
        <v>0</v>
      </c>
      <c r="BK125" s="120">
        <f>IF(H125&lt;&gt;0,IF($C$17="SI",((('Motore 2021'!$B$47+'Motore 2021'!$B$50+'Motore 2021'!$B$53)/365)*$F$13)+(((('Motore 2021'!$B$47+'Motore 2021'!$B$50+'Motore 2021'!$B$53)/365)*$F$13)*10%),(('Motore 2021'!$B$53/365)*$F$13)+(('Motore 2021'!$B$53/365)*$F$13)*10%),0)</f>
        <v>0</v>
      </c>
      <c r="BL125" s="120">
        <f>IF(H125&lt;&gt;0,IF($C$17="SI",((('MOTORE 2024'!$B$47+'MOTORE 2024'!$B$50+'MOTORE 2024'!$B$53)/365)*$F$14),(('MOTORE 2024'!$B$53/365)*$F$14)),0)</f>
        <v>0</v>
      </c>
      <c r="BM125" s="120">
        <f>IF(H125&lt;&gt;0,IF($C$17="SI",((('Motore 2021'!$B$47+'Motore 2021'!$B$50+'Motore 2021'!$B$53)/365)*$F$13),(('Motore 2021'!$B$53/365)*$F$13)),0)</f>
        <v>0</v>
      </c>
      <c r="BN125" s="120">
        <f t="shared" si="54"/>
        <v>0</v>
      </c>
      <c r="BO125" s="122">
        <f t="shared" si="55"/>
        <v>0</v>
      </c>
    </row>
    <row r="126" spans="1:67" x14ac:dyDescent="0.3">
      <c r="A126" s="65" t="s">
        <v>213</v>
      </c>
      <c r="B126" s="51">
        <v>0</v>
      </c>
      <c r="C126" s="51">
        <v>0</v>
      </c>
      <c r="D126" s="51">
        <v>0</v>
      </c>
      <c r="E126" s="51">
        <f t="shared" si="40"/>
        <v>0</v>
      </c>
      <c r="F126" s="55" t="s">
        <v>8</v>
      </c>
      <c r="G126" s="62">
        <f t="shared" si="41"/>
        <v>0</v>
      </c>
      <c r="H126" s="62">
        <f t="shared" si="42"/>
        <v>0</v>
      </c>
      <c r="I126" s="63">
        <f t="shared" si="43"/>
        <v>0</v>
      </c>
      <c r="J126" s="63">
        <f t="shared" si="44"/>
        <v>0</v>
      </c>
      <c r="K126" s="64">
        <f t="shared" si="56"/>
        <v>0</v>
      </c>
      <c r="L126" s="64">
        <f t="shared" si="57"/>
        <v>0</v>
      </c>
      <c r="M126" s="106">
        <f>IF(K126&lt;'MOTORE 2024'!$H$28,Ripartizione!K126,'MOTORE 2024'!$H$28)</f>
        <v>0</v>
      </c>
      <c r="N126" s="106">
        <f>IF(L126&lt;'Motore 2021'!$H$28,Ripartizione!L126,'Motore 2021'!$H$28)</f>
        <v>0</v>
      </c>
      <c r="O126" s="106">
        <f t="shared" si="58"/>
        <v>0</v>
      </c>
      <c r="P126" s="106">
        <f t="shared" si="59"/>
        <v>0</v>
      </c>
      <c r="Q126" s="106">
        <f>ROUND(O126*'MOTORE 2024'!$E$28,2)</f>
        <v>0</v>
      </c>
      <c r="R126" s="106">
        <f>ROUND(P126*'Motore 2021'!$E$28,2)</f>
        <v>0</v>
      </c>
      <c r="S126" s="106">
        <f>IF((K126-M126)&lt;'MOTORE 2024'!$H$29,(K126-M126),'MOTORE 2024'!$H$29)</f>
        <v>0</v>
      </c>
      <c r="T126" s="106">
        <f>IF((L126-N126)&lt;'Motore 2021'!$H$29,(L126-N126),'Motore 2021'!$H$29)</f>
        <v>0</v>
      </c>
      <c r="U126" s="106">
        <f t="shared" si="60"/>
        <v>0</v>
      </c>
      <c r="V126" s="106">
        <f t="shared" si="61"/>
        <v>0</v>
      </c>
      <c r="W126" s="106">
        <f>ROUND(U126*'MOTORE 2024'!$E$29,2)</f>
        <v>0</v>
      </c>
      <c r="X126" s="106">
        <f>ROUND(V126*'Motore 2021'!$E$29,2)</f>
        <v>0</v>
      </c>
      <c r="Y126" s="106">
        <f>IF(K126-M126-S126&lt;'MOTORE 2024'!$H$30,(Ripartizione!K126-Ripartizione!M126-Ripartizione!S126),'MOTORE 2024'!$H$30)</f>
        <v>0</v>
      </c>
      <c r="Z126" s="106">
        <f>IF(L126-N126-T126&lt;'Motore 2021'!$H$30,(Ripartizione!L126-Ripartizione!N126-Ripartizione!T126),'Motore 2021'!$H$30)</f>
        <v>0</v>
      </c>
      <c r="AA126" s="106">
        <f t="shared" si="62"/>
        <v>0</v>
      </c>
      <c r="AB126" s="106">
        <f t="shared" si="63"/>
        <v>0</v>
      </c>
      <c r="AC126" s="106">
        <f>ROUND(AA126*'MOTORE 2024'!$E$30,2)</f>
        <v>0</v>
      </c>
      <c r="AD126" s="106">
        <f>ROUND(AB126*'Motore 2021'!$E$30,2)</f>
        <v>0</v>
      </c>
      <c r="AE126" s="106">
        <f>IF((K126-M126-S126-Y126)&lt;'MOTORE 2024'!$H$31, (K126-M126-S126-Y126),'MOTORE 2024'!$H$31)</f>
        <v>0</v>
      </c>
      <c r="AF126" s="106">
        <f>IF((L126-N126-T126-Z126)&lt;'Motore 2021'!$H$31, (L126-N126-T126-Z126),'Motore 2021'!$H$31)</f>
        <v>0</v>
      </c>
      <c r="AG126" s="106">
        <f t="shared" si="64"/>
        <v>0</v>
      </c>
      <c r="AH126" s="106">
        <f t="shared" si="65"/>
        <v>0</v>
      </c>
      <c r="AI126" s="106">
        <f>ROUND(AG126*'MOTORE 2024'!$E$31,2)</f>
        <v>0</v>
      </c>
      <c r="AJ126" s="106">
        <f>ROUND(AH126*'Motore 2021'!$E$31,2)</f>
        <v>0</v>
      </c>
      <c r="AK126" s="106">
        <f t="shared" si="45"/>
        <v>0</v>
      </c>
      <c r="AL126" s="106">
        <f t="shared" si="46"/>
        <v>0</v>
      </c>
      <c r="AM126" s="106">
        <f t="shared" si="66"/>
        <v>0</v>
      </c>
      <c r="AN126" s="106">
        <f t="shared" si="67"/>
        <v>0</v>
      </c>
      <c r="AO126" s="106">
        <f>ROUND(AM126*'MOTORE 2024'!$E$32,2)</f>
        <v>0</v>
      </c>
      <c r="AP126" s="106">
        <f>ROUND(AN126*'Motore 2021'!$E$32,2)</f>
        <v>0</v>
      </c>
      <c r="AQ126" s="117">
        <f>IF(B126&lt;&gt;0,((Q126+R126)*Ripartizione!B126),Q126+R126)</f>
        <v>0</v>
      </c>
      <c r="AR126" s="117">
        <f>IF(B126&lt;&gt;0,((Ripartizione!B126*W126)+(Ripartizione!B126*X126)), W126+X126)</f>
        <v>0</v>
      </c>
      <c r="AS126" s="117">
        <f t="shared" si="47"/>
        <v>0</v>
      </c>
      <c r="AT126" s="117">
        <f>IF(B126&lt;&gt;0,((Ripartizione!B126*AI126)+(Ripartizione!B126*AJ126)), AI126+AJ126)</f>
        <v>0</v>
      </c>
      <c r="AU126" s="117">
        <f>IF(B126&lt;&gt;0,((Ripartizione!B126*AO126)+(Ripartizione!B126*AP126)), AO126+AP126)</f>
        <v>0</v>
      </c>
      <c r="AV126" s="117">
        <f t="shared" si="48"/>
        <v>0</v>
      </c>
      <c r="AW126" s="117">
        <f t="shared" si="49"/>
        <v>0</v>
      </c>
      <c r="AX126" s="117">
        <f>IF($C$17="SI",((C126*'MOTORE 2024'!$B$35) + (D126*'Motore 2021'!$B$35)),0)</f>
        <v>0</v>
      </c>
      <c r="AY126" s="118">
        <f>IF($C$17="SI",((C126*'MOTORE 2024'!$B$35)+(C126*'MOTORE 2024'!$B$35)*10% + (D126*'MOTORE 2024'!$B$35)+(D126*'MOTORE 2024'!$B$35)*10%),0)</f>
        <v>0</v>
      </c>
      <c r="AZ126" s="119">
        <f>IF($C$17="SI",(((C126*'MOTORE 2024'!$B$38))+((D126*'Motore 2021'!$B$38))),0)</f>
        <v>0</v>
      </c>
      <c r="BA126" s="118">
        <f>IF($C$17="SI",(((C126*'MOTORE 2024'!$B$38)+((C126*'MOTORE 2024'!$B$38)*10%))+((D126*'MOTORE 2024'!$B$38)+((D126*'MOTORE 2024'!$B$38)*10%))),0)</f>
        <v>0</v>
      </c>
      <c r="BB126" s="118">
        <f t="shared" si="50"/>
        <v>0</v>
      </c>
      <c r="BC126" s="120">
        <f t="shared" si="51"/>
        <v>0</v>
      </c>
      <c r="BD126" s="120">
        <f>IF($C$17="SI",(C126*3*('MOTORE 2024'!$B$41+'MOTORE 2024'!$B$42+'MOTORE 2024'!$B$43+'MOTORE 2024'!$B$44)),(C126*1*('MOTORE 2024'!$B$41+'MOTORE 2024'!$B$42+'MOTORE 2024'!$B$43+'MOTORE 2024'!$B$44)))</f>
        <v>0</v>
      </c>
      <c r="BE126" s="121">
        <f>IF($C$17="SI",(D126*3*('Motore 2021'!$B$41+'Motore 2021'!$B$42+'Motore 2021'!$D$43+'Motore 2021'!$B$44)),(D126*1*('Motore 2021'!$B$41+'Motore 2021'!$B$42+'Motore 2021'!$D$43+'Motore 2021'!$B$44)))</f>
        <v>0</v>
      </c>
      <c r="BF126" s="120">
        <f>IF($C$17="SI",(C126*3*('MOTORE 2024'!$B$41+'MOTORE 2024'!$B$42+'MOTORE 2024'!$B$43+'MOTORE 2024'!$B$44))+((C126*3*('MOTORE 2024'!$B$41+'MOTORE 2024'!$B$42+'MOTORE 2024'!$B$43+'MOTORE 2024'!$B$44))*10%),(C126*1*('MOTORE 2024'!$B$41+'MOTORE 2024'!$B$42+'MOTORE 2024'!$B$43+'MOTORE 2024'!$B$44))+((C126*1*('MOTORE 2024'!$B$41+'MOTORE 2024'!$B$42+'MOTORE 2024'!$B$43+'MOTORE 2024'!$B$44))*10%))</f>
        <v>0</v>
      </c>
      <c r="BG126" s="120">
        <f>IF($C$17="SI",(D126*3*('Motore 2021'!$B$41+'Motore 2021'!$B$42+'Motore 2021'!$D$43+'Motore 2021'!$B$44))+((D126*3*('Motore 2021'!$B$41+'Motore 2021'!$B$42+'Motore 2021'!$D$43+'Motore 2021'!$B$44))*10%),(D126*1*('Motore 2021'!$B$41+'Motore 2021'!$B$42+'Motore 2021'!$D$43+'Motore 2021'!$B$44))+((D126*1*('Motore 2021'!$B$41+'Motore 2021'!$B$42+'Motore 2021'!$D$43+'Motore 2021'!$B$44))*10%))</f>
        <v>0</v>
      </c>
      <c r="BH126" s="120">
        <f t="shared" si="52"/>
        <v>0</v>
      </c>
      <c r="BI126" s="120">
        <f t="shared" si="53"/>
        <v>0</v>
      </c>
      <c r="BJ126" s="120">
        <f>IF(H126&lt;&gt;0,IF($C$17="SI",((('MOTORE 2024'!$B$47+'MOTORE 2024'!$B$50+'MOTORE 2024'!$B$53)/365)*$F$14)+(((('MOTORE 2024'!$B$47+'MOTORE 2024'!$B$50+'Motore 2021'!$B$53)/365)*$F$14)*10%),(('MOTORE 2024'!$B$53/365)*$F$14)+(('MOTORE 2024'!$B$53/365)*$F$14)*10%),0)</f>
        <v>0</v>
      </c>
      <c r="BK126" s="120">
        <f>IF(H126&lt;&gt;0,IF($C$17="SI",((('Motore 2021'!$B$47+'Motore 2021'!$B$50+'Motore 2021'!$B$53)/365)*$F$13)+(((('Motore 2021'!$B$47+'Motore 2021'!$B$50+'Motore 2021'!$B$53)/365)*$F$13)*10%),(('Motore 2021'!$B$53/365)*$F$13)+(('Motore 2021'!$B$53/365)*$F$13)*10%),0)</f>
        <v>0</v>
      </c>
      <c r="BL126" s="120">
        <f>IF(H126&lt;&gt;0,IF($C$17="SI",((('MOTORE 2024'!$B$47+'MOTORE 2024'!$B$50+'MOTORE 2024'!$B$53)/365)*$F$14),(('MOTORE 2024'!$B$53/365)*$F$14)),0)</f>
        <v>0</v>
      </c>
      <c r="BM126" s="120">
        <f>IF(H126&lt;&gt;0,IF($C$17="SI",((('Motore 2021'!$B$47+'Motore 2021'!$B$50+'Motore 2021'!$B$53)/365)*$F$13),(('Motore 2021'!$B$53/365)*$F$13)),0)</f>
        <v>0</v>
      </c>
      <c r="BN126" s="120">
        <f t="shared" si="54"/>
        <v>0</v>
      </c>
      <c r="BO126" s="122">
        <f t="shared" si="55"/>
        <v>0</v>
      </c>
    </row>
  </sheetData>
  <sheetProtection algorithmName="SHA-512" hashValue="50OQ2INDtIA1itrZ5Ez/FOL4wj3XOs500FxOvNqtj46jaBHAMaCpMiLnaCgBvn8EuHF0D/kvCckjNmZEtquO4A==" saltValue="a/8UX/7tfkOFWghzaa1vxA==" spinCount="100000" sheet="1" formatCells="0" formatColumns="0" formatRows="0" insertColumns="0" insertRows="0" insertHyperlinks="0" deleteColumns="0" deleteRows="0" sort="0" autoFilter="0" pivotTables="0"/>
  <mergeCells count="5">
    <mergeCell ref="A25:B25"/>
    <mergeCell ref="AR2:BO4"/>
    <mergeCell ref="BN24:BO24"/>
    <mergeCell ref="AR6:BO19"/>
    <mergeCell ref="AX21:BO22"/>
  </mergeCells>
  <dataValidations xWindow="722" yWindow="709" count="9">
    <dataValidation type="list" allowBlank="1" showInputMessage="1" showErrorMessage="1" sqref="C17">
      <formula1>"SI, NO"</formula1>
    </dataValidation>
    <dataValidation type="whole" allowBlank="1" showInputMessage="1" showErrorMessage="1" promptTitle="Attenzione" prompt="Inserire solo numeri maggiori di Zero_x000a_" sqref="D27:E126">
      <formula1>0</formula1>
      <formula2>9999999</formula2>
    </dataValidation>
    <dataValidation type="whole" allowBlank="1" showInputMessage="1" showErrorMessage="1" sqref="D17:E18 C16:E16 E14 F13:F14">
      <formula1>1</formula1>
      <formula2>365</formula2>
    </dataValidation>
    <dataValidation type="list" allowBlank="1" showInputMessage="1" showErrorMessage="1" sqref="F27:F126">
      <formula1>"R,S"</formula1>
    </dataValidation>
    <dataValidation type="date" allowBlank="1" showInputMessage="1" showErrorMessage="1" promptTitle="Periodo Anno in Corso" prompt="Inserire una data compresa tra 01/01/2024 e 31/12/2024" sqref="B14">
      <formula1>45292</formula1>
      <formula2>45657</formula2>
    </dataValidation>
    <dataValidation type="date" allowBlank="1" showInputMessage="1" showErrorMessage="1" promptTitle="Periodo Anno in Corso" prompt="Inserire una data compresa tra il 01/01/2024 e il 31/12/2024" sqref="C14">
      <formula1>45292</formula1>
      <formula2>45657</formula2>
    </dataValidation>
    <dataValidation type="date" allowBlank="1" showInputMessage="1" showErrorMessage="1" promptTitle="Periodo Anno Precedente" prompt="Inserire una data compresa tra il 01/01/2021 e il 31/12/2021" sqref="B13:C13">
      <formula1>44197</formula1>
      <formula2>44561</formula2>
    </dataValidation>
    <dataValidation type="whole" allowBlank="1" showErrorMessage="1" promptTitle="Attenzione" prompt="Inserire solo numeri compresi tra 1 e 100_x000a_" sqref="B27:B126">
      <formula1>0</formula1>
      <formula2>100</formula2>
    </dataValidation>
    <dataValidation type="whole" allowBlank="1" showErrorMessage="1" promptTitle="Attenzione" prompt="Inserire solo numeri maggiori di Zero_x000a_" sqref="C27:C126">
      <formula1>0</formula1>
      <formula2>9999999</formula2>
    </dataValidation>
  </dataValidations>
  <pageMargins left="0.70866141732283472" right="0.70866141732283472" top="0.74803149606299213" bottom="0.74803149606299213" header="0.31496062992125984" footer="0.31496062992125984"/>
  <pageSetup paperSize="9" scale="19" orientation="landscape" horizontalDpi="4294967293" verticalDpi="300" r:id="rId1"/>
  <headerFooter>
    <oddHeader>&amp;LAcquedotto Pugliese S.p.A.
Customer Management&amp;RMotore di ripartizione consumi Puglia</oddHead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46" sqref="F46"/>
    </sheetView>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1</vt:i4>
      </vt:variant>
    </vt:vector>
  </HeadingPairs>
  <TitlesOfParts>
    <vt:vector size="6" baseType="lpstr">
      <vt:lpstr>Motore 2021</vt:lpstr>
      <vt:lpstr>2024 Puglia</vt:lpstr>
      <vt:lpstr>MOTORE 2024</vt:lpstr>
      <vt:lpstr>Ripartizione</vt:lpstr>
      <vt:lpstr>Foglio1</vt:lpstr>
      <vt:lpstr>Ripartizione!Area_stampa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Lovecchio Francesco</dc:creator>
  <cp:lastModifiedBy>Cotrona Angela</cp:lastModifiedBy>
  <cp:lastPrinted>2022-03-31T14:02:29Z</cp:lastPrinted>
  <dcterms:created xsi:type="dcterms:W3CDTF">2022-02-11T12:43:31Z</dcterms:created>
  <dcterms:modified xsi:type="dcterms:W3CDTF">2024-03-22T07:44:12Z</dcterms:modified>
</cp:coreProperties>
</file>