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merciale\DIRCM_RELCL\00_SOL_restart_2021\005_simulazione fornitura e consumi\2023\correzioni cornelia\da pubblicare\"/>
    </mc:Choice>
  </mc:AlternateContent>
  <workbookProtection workbookAlgorithmName="SHA-512" workbookHashValue="HAQUuZIJrxW2Igh0GU4Ca1ScwwhqeEqUD0do7nureafKzuK9MkuPHfNn4mNgdmw2euiHrCmgyqPzUYqe9KNiRw==" workbookSaltValue="VUJBR8RzYu2hXmQhJSEBRw==" workbookSpinCount="100000" lockStructure="1"/>
  <bookViews>
    <workbookView xWindow="0" yWindow="0" windowWidth="23040" windowHeight="8328" tabRatio="438" firstSheet="2" activeTab="2"/>
  </bookViews>
  <sheets>
    <sheet name="Motore 2021" sheetId="3" state="hidden" r:id="rId1"/>
    <sheet name="Motore 2023" sheetId="5" state="hidden" r:id="rId2"/>
    <sheet name="Ripartizione" sheetId="2" r:id="rId3"/>
    <sheet name="Foglio1" sheetId="4" state="hidden" r:id="rId4"/>
  </sheets>
  <definedNames>
    <definedName name="_xlnm.Print_Area" localSheetId="2">Ripartizione!$A$6:$BW$77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7" i="2" l="1"/>
  <c r="H77" i="2"/>
  <c r="E77" i="2" s="1"/>
  <c r="I77" i="2"/>
  <c r="J77" i="2"/>
  <c r="AX77" i="2"/>
  <c r="AY77" i="2"/>
  <c r="AZ77" i="2"/>
  <c r="BA77" i="2"/>
  <c r="BD77" i="2"/>
  <c r="BE77" i="2"/>
  <c r="BB77" i="2" s="1"/>
  <c r="BF77" i="2"/>
  <c r="BG77" i="2"/>
  <c r="BJ77" i="2"/>
  <c r="G78" i="2"/>
  <c r="H78" i="2" s="1"/>
  <c r="I78" i="2"/>
  <c r="J78" i="2"/>
  <c r="AX78" i="2"/>
  <c r="AY78" i="2"/>
  <c r="AZ78" i="2"/>
  <c r="BA78" i="2"/>
  <c r="BC78" i="2"/>
  <c r="BD78" i="2"/>
  <c r="BB78" i="2" s="1"/>
  <c r="BE78" i="2"/>
  <c r="BF78" i="2"/>
  <c r="BG78" i="2"/>
  <c r="BK78" i="2"/>
  <c r="G79" i="2"/>
  <c r="H79" i="2" s="1"/>
  <c r="BM79" i="2" s="1"/>
  <c r="I79" i="2"/>
  <c r="J79" i="2"/>
  <c r="AX79" i="2"/>
  <c r="AY79" i="2"/>
  <c r="AZ79" i="2"/>
  <c r="BA79" i="2"/>
  <c r="BD79" i="2"/>
  <c r="BB79" i="2" s="1"/>
  <c r="BE79" i="2"/>
  <c r="BF79" i="2"/>
  <c r="BC79" i="2" s="1"/>
  <c r="BG79" i="2"/>
  <c r="E80" i="2"/>
  <c r="G80" i="2"/>
  <c r="H80" i="2"/>
  <c r="BL80" i="2" s="1"/>
  <c r="BH80" i="2" s="1"/>
  <c r="I80" i="2"/>
  <c r="J80" i="2"/>
  <c r="AX80" i="2"/>
  <c r="AY80" i="2"/>
  <c r="AZ80" i="2"/>
  <c r="BA80" i="2"/>
  <c r="BD80" i="2"/>
  <c r="BB80" i="2" s="1"/>
  <c r="BE80" i="2"/>
  <c r="BF80" i="2"/>
  <c r="BC80" i="2" s="1"/>
  <c r="BG80" i="2"/>
  <c r="BJ80" i="2"/>
  <c r="BK80" i="2"/>
  <c r="BM80" i="2"/>
  <c r="G81" i="2"/>
  <c r="H81" i="2" s="1"/>
  <c r="I81" i="2"/>
  <c r="J81" i="2"/>
  <c r="AX81" i="2"/>
  <c r="AY81" i="2"/>
  <c r="AZ81" i="2"/>
  <c r="BA81" i="2"/>
  <c r="BD81" i="2"/>
  <c r="BE81" i="2"/>
  <c r="BF81" i="2"/>
  <c r="BC81" i="2" s="1"/>
  <c r="BG81" i="2"/>
  <c r="G82" i="2"/>
  <c r="H82" i="2" s="1"/>
  <c r="BJ82" i="2" s="1"/>
  <c r="I82" i="2"/>
  <c r="J82" i="2"/>
  <c r="AX82" i="2"/>
  <c r="AY82" i="2"/>
  <c r="AZ82" i="2"/>
  <c r="BA82" i="2"/>
  <c r="BD82" i="2"/>
  <c r="BE82" i="2"/>
  <c r="BF82" i="2"/>
  <c r="BC82" i="2" s="1"/>
  <c r="BG82" i="2"/>
  <c r="G83" i="2"/>
  <c r="H83" i="2"/>
  <c r="E83" i="2" s="1"/>
  <c r="I83" i="2"/>
  <c r="J83" i="2"/>
  <c r="AX83" i="2"/>
  <c r="AY83" i="2"/>
  <c r="AZ83" i="2"/>
  <c r="BA83" i="2"/>
  <c r="BD83" i="2"/>
  <c r="BB83" i="2" s="1"/>
  <c r="BE83" i="2"/>
  <c r="BF83" i="2"/>
  <c r="BG83" i="2"/>
  <c r="BM83" i="2"/>
  <c r="G84" i="2"/>
  <c r="H84" i="2" s="1"/>
  <c r="I84" i="2"/>
  <c r="J84" i="2"/>
  <c r="AX84" i="2"/>
  <c r="AY84" i="2"/>
  <c r="AZ84" i="2"/>
  <c r="BA84" i="2"/>
  <c r="BD84" i="2"/>
  <c r="BE84" i="2"/>
  <c r="BF84" i="2"/>
  <c r="BC84" i="2" s="1"/>
  <c r="BG84" i="2"/>
  <c r="BK84" i="2"/>
  <c r="G85" i="2"/>
  <c r="H85" i="2" s="1"/>
  <c r="I85" i="2"/>
  <c r="J85" i="2"/>
  <c r="AX85" i="2"/>
  <c r="AY85" i="2"/>
  <c r="AZ85" i="2"/>
  <c r="BA85" i="2"/>
  <c r="BD85" i="2"/>
  <c r="BB85" i="2" s="1"/>
  <c r="BE85" i="2"/>
  <c r="BF85" i="2"/>
  <c r="BG85" i="2"/>
  <c r="BC85" i="2" s="1"/>
  <c r="BM85" i="2"/>
  <c r="G86" i="2"/>
  <c r="H86" i="2" s="1"/>
  <c r="I86" i="2"/>
  <c r="J86" i="2"/>
  <c r="AX86" i="2"/>
  <c r="AY86" i="2"/>
  <c r="AZ86" i="2"/>
  <c r="BA86" i="2"/>
  <c r="BD86" i="2"/>
  <c r="BE86" i="2"/>
  <c r="BB86" i="2" s="1"/>
  <c r="BF86" i="2"/>
  <c r="BG86" i="2"/>
  <c r="G87" i="2"/>
  <c r="H87" i="2" s="1"/>
  <c r="I87" i="2"/>
  <c r="J87" i="2"/>
  <c r="AX87" i="2"/>
  <c r="AY87" i="2"/>
  <c r="AZ87" i="2"/>
  <c r="BA87" i="2"/>
  <c r="BD87" i="2"/>
  <c r="BE87" i="2"/>
  <c r="BF87" i="2"/>
  <c r="BG87" i="2"/>
  <c r="G88" i="2"/>
  <c r="H88" i="2" s="1"/>
  <c r="I88" i="2"/>
  <c r="J88" i="2"/>
  <c r="AX88" i="2"/>
  <c r="AY88" i="2"/>
  <c r="AZ88" i="2"/>
  <c r="BA88" i="2"/>
  <c r="BC88" i="2"/>
  <c r="BD88" i="2"/>
  <c r="BB88" i="2" s="1"/>
  <c r="BE88" i="2"/>
  <c r="BF88" i="2"/>
  <c r="BG88" i="2"/>
  <c r="G89" i="2"/>
  <c r="H89" i="2" s="1"/>
  <c r="I89" i="2"/>
  <c r="J89" i="2"/>
  <c r="AX89" i="2"/>
  <c r="AY89" i="2"/>
  <c r="AZ89" i="2"/>
  <c r="BA89" i="2"/>
  <c r="BD89" i="2"/>
  <c r="BB89" i="2" s="1"/>
  <c r="BE89" i="2"/>
  <c r="BF89" i="2"/>
  <c r="BG89" i="2"/>
  <c r="G90" i="2"/>
  <c r="H90" i="2" s="1"/>
  <c r="I90" i="2"/>
  <c r="J90" i="2"/>
  <c r="AX90" i="2"/>
  <c r="AY90" i="2"/>
  <c r="AZ90" i="2"/>
  <c r="BA90" i="2"/>
  <c r="BD90" i="2"/>
  <c r="BE90" i="2"/>
  <c r="BF90" i="2"/>
  <c r="BG90" i="2"/>
  <c r="G91" i="2"/>
  <c r="H91" i="2" s="1"/>
  <c r="I91" i="2"/>
  <c r="J91" i="2"/>
  <c r="AX91" i="2"/>
  <c r="AY91" i="2"/>
  <c r="AZ91" i="2"/>
  <c r="BA91" i="2"/>
  <c r="BD91" i="2"/>
  <c r="BB91" i="2" s="1"/>
  <c r="BE91" i="2"/>
  <c r="BF91" i="2"/>
  <c r="BG91" i="2"/>
  <c r="BC91" i="2" s="1"/>
  <c r="G92" i="2"/>
  <c r="H92" i="2"/>
  <c r="BJ92" i="2" s="1"/>
  <c r="I92" i="2"/>
  <c r="J92" i="2"/>
  <c r="AX92" i="2"/>
  <c r="AY92" i="2"/>
  <c r="AZ92" i="2"/>
  <c r="BA92" i="2"/>
  <c r="BD92" i="2"/>
  <c r="BB92" i="2" s="1"/>
  <c r="BE92" i="2"/>
  <c r="BF92" i="2"/>
  <c r="BC92" i="2" s="1"/>
  <c r="BG92" i="2"/>
  <c r="BM92" i="2"/>
  <c r="G93" i="2"/>
  <c r="H93" i="2" s="1"/>
  <c r="BM93" i="2" s="1"/>
  <c r="I93" i="2"/>
  <c r="J93" i="2"/>
  <c r="AX93" i="2"/>
  <c r="AY93" i="2"/>
  <c r="AZ93" i="2"/>
  <c r="BA93" i="2"/>
  <c r="BD93" i="2"/>
  <c r="BE93" i="2"/>
  <c r="BF93" i="2"/>
  <c r="BC93" i="2" s="1"/>
  <c r="BG93" i="2"/>
  <c r="BJ93" i="2"/>
  <c r="BK93" i="2"/>
  <c r="BL93" i="2"/>
  <c r="BH93" i="2" s="1"/>
  <c r="G94" i="2"/>
  <c r="H94" i="2" s="1"/>
  <c r="I94" i="2"/>
  <c r="J94" i="2"/>
  <c r="AX94" i="2"/>
  <c r="AY94" i="2"/>
  <c r="AZ94" i="2"/>
  <c r="BA94" i="2"/>
  <c r="BD94" i="2"/>
  <c r="BE94" i="2"/>
  <c r="BF94" i="2"/>
  <c r="BC94" i="2" s="1"/>
  <c r="BG94" i="2"/>
  <c r="G95" i="2"/>
  <c r="H95" i="2"/>
  <c r="BJ95" i="2" s="1"/>
  <c r="I95" i="2"/>
  <c r="J95" i="2"/>
  <c r="AX95" i="2"/>
  <c r="AY95" i="2"/>
  <c r="AZ95" i="2"/>
  <c r="BA95" i="2"/>
  <c r="BD95" i="2"/>
  <c r="BE95" i="2"/>
  <c r="BF95" i="2"/>
  <c r="BC95" i="2" s="1"/>
  <c r="BG95" i="2"/>
  <c r="G96" i="2"/>
  <c r="H96" i="2" s="1"/>
  <c r="E96" i="2" s="1"/>
  <c r="I96" i="2"/>
  <c r="J96" i="2"/>
  <c r="AX96" i="2"/>
  <c r="AY96" i="2"/>
  <c r="AZ96" i="2"/>
  <c r="BA96" i="2"/>
  <c r="BD96" i="2"/>
  <c r="BE96" i="2"/>
  <c r="BF96" i="2"/>
  <c r="BG96" i="2"/>
  <c r="BK96" i="2"/>
  <c r="BM96" i="2"/>
  <c r="G97" i="2"/>
  <c r="H97" i="2" s="1"/>
  <c r="I97" i="2"/>
  <c r="J97" i="2"/>
  <c r="AX97" i="2"/>
  <c r="AY97" i="2"/>
  <c r="AZ97" i="2"/>
  <c r="BA97" i="2"/>
  <c r="BD97" i="2"/>
  <c r="BE97" i="2"/>
  <c r="BF97" i="2"/>
  <c r="BG97" i="2"/>
  <c r="BL97" i="2"/>
  <c r="BH97" i="2" s="1"/>
  <c r="G98" i="2"/>
  <c r="H98" i="2"/>
  <c r="I98" i="2"/>
  <c r="J98" i="2"/>
  <c r="AX98" i="2"/>
  <c r="AY98" i="2"/>
  <c r="AZ98" i="2"/>
  <c r="BA98" i="2"/>
  <c r="BD98" i="2"/>
  <c r="BE98" i="2"/>
  <c r="BF98" i="2"/>
  <c r="BG98" i="2"/>
  <c r="BC98" i="2" s="1"/>
  <c r="BJ98" i="2"/>
  <c r="BM98" i="2"/>
  <c r="G99" i="2"/>
  <c r="H99" i="2" s="1"/>
  <c r="I99" i="2"/>
  <c r="J99" i="2"/>
  <c r="AX99" i="2"/>
  <c r="AY99" i="2"/>
  <c r="AZ99" i="2"/>
  <c r="BA99" i="2"/>
  <c r="BC99" i="2"/>
  <c r="BD99" i="2"/>
  <c r="BB99" i="2" s="1"/>
  <c r="BE99" i="2"/>
  <c r="BF99" i="2"/>
  <c r="BG99" i="2"/>
  <c r="G100" i="2"/>
  <c r="H100" i="2" s="1"/>
  <c r="I100" i="2"/>
  <c r="J100" i="2"/>
  <c r="AX100" i="2"/>
  <c r="AY100" i="2"/>
  <c r="AZ100" i="2"/>
  <c r="BA100" i="2"/>
  <c r="BC100" i="2"/>
  <c r="BD100" i="2"/>
  <c r="BE100" i="2"/>
  <c r="BF100" i="2"/>
  <c r="BG100" i="2"/>
  <c r="BK100" i="2"/>
  <c r="G101" i="2"/>
  <c r="H101" i="2"/>
  <c r="BM101" i="2" s="1"/>
  <c r="I101" i="2"/>
  <c r="J101" i="2"/>
  <c r="AX101" i="2"/>
  <c r="AY101" i="2"/>
  <c r="AZ101" i="2"/>
  <c r="BA101" i="2"/>
  <c r="BD101" i="2"/>
  <c r="BB101" i="2" s="1"/>
  <c r="BE101" i="2"/>
  <c r="BF101" i="2"/>
  <c r="BG101" i="2"/>
  <c r="G102" i="2"/>
  <c r="H102" i="2" s="1"/>
  <c r="E102" i="2" s="1"/>
  <c r="I102" i="2"/>
  <c r="J102" i="2"/>
  <c r="AX102" i="2"/>
  <c r="AY102" i="2"/>
  <c r="AZ102" i="2"/>
  <c r="BA102" i="2"/>
  <c r="BB102" i="2"/>
  <c r="BD102" i="2"/>
  <c r="BE102" i="2"/>
  <c r="BF102" i="2"/>
  <c r="BG102" i="2"/>
  <c r="BC102" i="2" s="1"/>
  <c r="BK102" i="2"/>
  <c r="G103" i="2"/>
  <c r="H103" i="2"/>
  <c r="E103" i="2" s="1"/>
  <c r="I103" i="2"/>
  <c r="J103" i="2"/>
  <c r="AX103" i="2"/>
  <c r="AY103" i="2"/>
  <c r="AZ103" i="2"/>
  <c r="BA103" i="2"/>
  <c r="BD103" i="2"/>
  <c r="BE103" i="2"/>
  <c r="BF103" i="2"/>
  <c r="BG103" i="2"/>
  <c r="BJ103" i="2"/>
  <c r="BM103" i="2"/>
  <c r="G104" i="2"/>
  <c r="H104" i="2"/>
  <c r="E104" i="2" s="1"/>
  <c r="I104" i="2"/>
  <c r="J104" i="2"/>
  <c r="AX104" i="2"/>
  <c r="AY104" i="2"/>
  <c r="AZ104" i="2"/>
  <c r="BA104" i="2"/>
  <c r="BB104" i="2"/>
  <c r="BD104" i="2"/>
  <c r="BE104" i="2"/>
  <c r="BF104" i="2"/>
  <c r="BC104" i="2" s="1"/>
  <c r="BG104" i="2"/>
  <c r="BK104" i="2"/>
  <c r="G105" i="2"/>
  <c r="H105" i="2" s="1"/>
  <c r="E105" i="2" s="1"/>
  <c r="I105" i="2"/>
  <c r="J105" i="2"/>
  <c r="AX105" i="2"/>
  <c r="AY105" i="2"/>
  <c r="AZ105" i="2"/>
  <c r="BA105" i="2"/>
  <c r="BB105" i="2"/>
  <c r="BC105" i="2"/>
  <c r="BD105" i="2"/>
  <c r="BE105" i="2"/>
  <c r="BF105" i="2"/>
  <c r="BG105" i="2"/>
  <c r="BL105" i="2"/>
  <c r="BH105" i="2" s="1"/>
  <c r="G106" i="2"/>
  <c r="H106" i="2" s="1"/>
  <c r="I106" i="2"/>
  <c r="J106" i="2"/>
  <c r="AX106" i="2"/>
  <c r="AY106" i="2"/>
  <c r="AZ106" i="2"/>
  <c r="BA106" i="2"/>
  <c r="BD106" i="2"/>
  <c r="BE106" i="2"/>
  <c r="BF106" i="2"/>
  <c r="BG106" i="2"/>
  <c r="G107" i="2"/>
  <c r="H107" i="2"/>
  <c r="I107" i="2"/>
  <c r="J107" i="2"/>
  <c r="AX107" i="2"/>
  <c r="AY107" i="2"/>
  <c r="AZ107" i="2"/>
  <c r="BA107" i="2"/>
  <c r="BC107" i="2"/>
  <c r="BD107" i="2"/>
  <c r="BE107" i="2"/>
  <c r="BF107" i="2"/>
  <c r="BG107" i="2"/>
  <c r="BK107" i="2"/>
  <c r="G108" i="2"/>
  <c r="H108" i="2" s="1"/>
  <c r="BM108" i="2" s="1"/>
  <c r="I108" i="2"/>
  <c r="J108" i="2"/>
  <c r="AX108" i="2"/>
  <c r="AY108" i="2"/>
  <c r="AZ108" i="2"/>
  <c r="BA108" i="2"/>
  <c r="BD108" i="2"/>
  <c r="BB108" i="2" s="1"/>
  <c r="BE108" i="2"/>
  <c r="BF108" i="2"/>
  <c r="BG108" i="2"/>
  <c r="G109" i="2"/>
  <c r="H109" i="2"/>
  <c r="E109" i="2" s="1"/>
  <c r="I109" i="2"/>
  <c r="J109" i="2"/>
  <c r="AX109" i="2"/>
  <c r="AY109" i="2"/>
  <c r="AZ109" i="2"/>
  <c r="BA109" i="2"/>
  <c r="BD109" i="2"/>
  <c r="BE109" i="2"/>
  <c r="BF109" i="2"/>
  <c r="BG109" i="2"/>
  <c r="BJ109" i="2"/>
  <c r="BM109" i="2"/>
  <c r="G110" i="2"/>
  <c r="H110" i="2"/>
  <c r="E110" i="2" s="1"/>
  <c r="I110" i="2"/>
  <c r="J110" i="2"/>
  <c r="AX110" i="2"/>
  <c r="AY110" i="2"/>
  <c r="AZ110" i="2"/>
  <c r="BA110" i="2"/>
  <c r="BB110" i="2"/>
  <c r="BD110" i="2"/>
  <c r="BE110" i="2"/>
  <c r="BF110" i="2"/>
  <c r="BC110" i="2" s="1"/>
  <c r="BG110" i="2"/>
  <c r="BK110" i="2"/>
  <c r="G111" i="2"/>
  <c r="H111" i="2" s="1"/>
  <c r="I111" i="2"/>
  <c r="J111" i="2"/>
  <c r="AX111" i="2"/>
  <c r="AY111" i="2"/>
  <c r="AZ111" i="2"/>
  <c r="BA111" i="2"/>
  <c r="BD111" i="2"/>
  <c r="BB111" i="2" s="1"/>
  <c r="BE111" i="2"/>
  <c r="BF111" i="2"/>
  <c r="BG111" i="2"/>
  <c r="G112" i="2"/>
  <c r="H112" i="2"/>
  <c r="E112" i="2" s="1"/>
  <c r="I112" i="2"/>
  <c r="J112" i="2"/>
  <c r="AX112" i="2"/>
  <c r="AY112" i="2"/>
  <c r="AZ112" i="2"/>
  <c r="BA112" i="2"/>
  <c r="BD112" i="2"/>
  <c r="BE112" i="2"/>
  <c r="BF112" i="2"/>
  <c r="BC112" i="2" s="1"/>
  <c r="BG112" i="2"/>
  <c r="G113" i="2"/>
  <c r="H113" i="2"/>
  <c r="BM113" i="2" s="1"/>
  <c r="I113" i="2"/>
  <c r="J113" i="2"/>
  <c r="AX113" i="2"/>
  <c r="AY113" i="2"/>
  <c r="AZ113" i="2"/>
  <c r="BA113" i="2"/>
  <c r="BC113" i="2"/>
  <c r="BD113" i="2"/>
  <c r="BE113" i="2"/>
  <c r="BF113" i="2"/>
  <c r="BG113" i="2"/>
  <c r="G114" i="2"/>
  <c r="H114" i="2" s="1"/>
  <c r="BJ114" i="2" s="1"/>
  <c r="I114" i="2"/>
  <c r="J114" i="2"/>
  <c r="AX114" i="2"/>
  <c r="AY114" i="2"/>
  <c r="AZ114" i="2"/>
  <c r="BA114" i="2"/>
  <c r="BD114" i="2"/>
  <c r="BE114" i="2"/>
  <c r="BF114" i="2"/>
  <c r="BC114" i="2" s="1"/>
  <c r="BG114" i="2"/>
  <c r="BL114" i="2"/>
  <c r="BH114" i="2" s="1"/>
  <c r="G115" i="2"/>
  <c r="H115" i="2" s="1"/>
  <c r="I115" i="2"/>
  <c r="J115" i="2"/>
  <c r="AX115" i="2"/>
  <c r="AY115" i="2"/>
  <c r="AZ115" i="2"/>
  <c r="BA115" i="2"/>
  <c r="BD115" i="2"/>
  <c r="BB115" i="2" s="1"/>
  <c r="BE115" i="2"/>
  <c r="BF115" i="2"/>
  <c r="BG115" i="2"/>
  <c r="G116" i="2"/>
  <c r="H116" i="2" s="1"/>
  <c r="I116" i="2"/>
  <c r="J116" i="2"/>
  <c r="AX116" i="2"/>
  <c r="AY116" i="2"/>
  <c r="AZ116" i="2"/>
  <c r="BA116" i="2"/>
  <c r="BD116" i="2"/>
  <c r="BE116" i="2"/>
  <c r="BF116" i="2"/>
  <c r="BG116" i="2"/>
  <c r="G117" i="2"/>
  <c r="H117" i="2" s="1"/>
  <c r="I117" i="2"/>
  <c r="J117" i="2"/>
  <c r="AX117" i="2"/>
  <c r="AY117" i="2"/>
  <c r="AZ117" i="2"/>
  <c r="BA117" i="2"/>
  <c r="BD117" i="2"/>
  <c r="BE117" i="2"/>
  <c r="BF117" i="2"/>
  <c r="BC117" i="2" s="1"/>
  <c r="BG117" i="2"/>
  <c r="BJ117" i="2"/>
  <c r="G118" i="2"/>
  <c r="H118" i="2" s="1"/>
  <c r="BK118" i="2" s="1"/>
  <c r="I118" i="2"/>
  <c r="J118" i="2"/>
  <c r="AX118" i="2"/>
  <c r="AY118" i="2"/>
  <c r="AZ118" i="2"/>
  <c r="BA118" i="2"/>
  <c r="BC118" i="2"/>
  <c r="BD118" i="2"/>
  <c r="BB118" i="2" s="1"/>
  <c r="BE118" i="2"/>
  <c r="BF118" i="2"/>
  <c r="BG118" i="2"/>
  <c r="BJ118" i="2"/>
  <c r="BI118" i="2" s="1"/>
  <c r="BL118" i="2"/>
  <c r="BH118" i="2" s="1"/>
  <c r="BM118" i="2"/>
  <c r="G119" i="2"/>
  <c r="H119" i="2"/>
  <c r="BJ119" i="2" s="1"/>
  <c r="I119" i="2"/>
  <c r="J119" i="2"/>
  <c r="AX119" i="2"/>
  <c r="AY119" i="2"/>
  <c r="AZ119" i="2"/>
  <c r="BA119" i="2"/>
  <c r="BD119" i="2"/>
  <c r="BE119" i="2"/>
  <c r="BF119" i="2"/>
  <c r="BG119" i="2"/>
  <c r="BK119" i="2"/>
  <c r="G120" i="2"/>
  <c r="H120" i="2" s="1"/>
  <c r="I120" i="2"/>
  <c r="J120" i="2"/>
  <c r="AX120" i="2"/>
  <c r="AY120" i="2"/>
  <c r="AZ120" i="2"/>
  <c r="BA120" i="2"/>
  <c r="BD120" i="2"/>
  <c r="BE120" i="2"/>
  <c r="BB120" i="2" s="1"/>
  <c r="BF120" i="2"/>
  <c r="BC120" i="2" s="1"/>
  <c r="BG120" i="2"/>
  <c r="G121" i="2"/>
  <c r="H121" i="2"/>
  <c r="BK121" i="2" s="1"/>
  <c r="I121" i="2"/>
  <c r="J121" i="2"/>
  <c r="AX121" i="2"/>
  <c r="AY121" i="2"/>
  <c r="AZ121" i="2"/>
  <c r="BA121" i="2"/>
  <c r="BD121" i="2"/>
  <c r="BB121" i="2" s="1"/>
  <c r="BE121" i="2"/>
  <c r="BF121" i="2"/>
  <c r="BG121" i="2"/>
  <c r="BL121" i="2"/>
  <c r="BH121" i="2" s="1"/>
  <c r="G122" i="2"/>
  <c r="H122" i="2"/>
  <c r="E122" i="2" s="1"/>
  <c r="I122" i="2"/>
  <c r="J122" i="2"/>
  <c r="AX122" i="2"/>
  <c r="AY122" i="2"/>
  <c r="AZ122" i="2"/>
  <c r="BA122" i="2"/>
  <c r="BC122" i="2"/>
  <c r="BD122" i="2"/>
  <c r="BB122" i="2" s="1"/>
  <c r="BE122" i="2"/>
  <c r="BF122" i="2"/>
  <c r="BG122" i="2"/>
  <c r="BJ122" i="2"/>
  <c r="BK122" i="2"/>
  <c r="BL122" i="2"/>
  <c r="BH122" i="2" s="1"/>
  <c r="BM122" i="2"/>
  <c r="G123" i="2"/>
  <c r="H123" i="2" s="1"/>
  <c r="I123" i="2"/>
  <c r="J123" i="2"/>
  <c r="AX123" i="2"/>
  <c r="AY123" i="2"/>
  <c r="AZ123" i="2"/>
  <c r="BA123" i="2"/>
  <c r="BD123" i="2"/>
  <c r="BB123" i="2" s="1"/>
  <c r="BE123" i="2"/>
  <c r="BF123" i="2"/>
  <c r="BC123" i="2" s="1"/>
  <c r="BG123" i="2"/>
  <c r="G124" i="2"/>
  <c r="H124" i="2"/>
  <c r="E124" i="2" s="1"/>
  <c r="I124" i="2"/>
  <c r="J124" i="2"/>
  <c r="AX124" i="2"/>
  <c r="AY124" i="2"/>
  <c r="AZ124" i="2"/>
  <c r="BA124" i="2"/>
  <c r="BD124" i="2"/>
  <c r="BE124" i="2"/>
  <c r="BF124" i="2"/>
  <c r="BG124" i="2"/>
  <c r="BJ124" i="2"/>
  <c r="BK124" i="2"/>
  <c r="BL124" i="2"/>
  <c r="BH124" i="2" s="1"/>
  <c r="BM124" i="2"/>
  <c r="G125" i="2"/>
  <c r="H125" i="2" s="1"/>
  <c r="I125" i="2"/>
  <c r="J125" i="2"/>
  <c r="AX125" i="2"/>
  <c r="AY125" i="2"/>
  <c r="AZ125" i="2"/>
  <c r="BA125" i="2"/>
  <c r="BC125" i="2"/>
  <c r="BD125" i="2"/>
  <c r="BE125" i="2"/>
  <c r="BF125" i="2"/>
  <c r="BG125" i="2"/>
  <c r="G126" i="2"/>
  <c r="H126" i="2" s="1"/>
  <c r="I126" i="2"/>
  <c r="J126" i="2"/>
  <c r="AX126" i="2"/>
  <c r="AY126" i="2"/>
  <c r="AZ126" i="2"/>
  <c r="BA126" i="2"/>
  <c r="BC126" i="2"/>
  <c r="BD126" i="2"/>
  <c r="BB126" i="2" s="1"/>
  <c r="BE126" i="2"/>
  <c r="BF126" i="2"/>
  <c r="BG126" i="2"/>
  <c r="BJ86" i="2" l="1"/>
  <c r="BK86" i="2"/>
  <c r="E86" i="2"/>
  <c r="BL86" i="2"/>
  <c r="BH86" i="2" s="1"/>
  <c r="BM86" i="2"/>
  <c r="E89" i="2"/>
  <c r="BL89" i="2"/>
  <c r="BH89" i="2" s="1"/>
  <c r="BJ89" i="2"/>
  <c r="BM89" i="2"/>
  <c r="BK89" i="2"/>
  <c r="BJ125" i="2"/>
  <c r="BK125" i="2"/>
  <c r="E116" i="2"/>
  <c r="BK116" i="2"/>
  <c r="BM116" i="2"/>
  <c r="BJ116" i="2"/>
  <c r="BI116" i="2" s="1"/>
  <c r="BK106" i="2"/>
  <c r="BJ106" i="2"/>
  <c r="BI106" i="2" s="1"/>
  <c r="BL92" i="2"/>
  <c r="BH92" i="2" s="1"/>
  <c r="BC90" i="2"/>
  <c r="E121" i="2"/>
  <c r="BB117" i="2"/>
  <c r="BK112" i="2"/>
  <c r="BC111" i="2"/>
  <c r="BL108" i="2"/>
  <c r="BH108" i="2" s="1"/>
  <c r="BM102" i="2"/>
  <c r="BK101" i="2"/>
  <c r="E95" i="2"/>
  <c r="BI93" i="2"/>
  <c r="BJ83" i="2"/>
  <c r="BL77" i="2"/>
  <c r="BH77" i="2" s="1"/>
  <c r="BC119" i="2"/>
  <c r="BC108" i="2"/>
  <c r="E108" i="2"/>
  <c r="BM121" i="2"/>
  <c r="E118" i="2"/>
  <c r="BB114" i="2"/>
  <c r="BJ112" i="2"/>
  <c r="BI112" i="2" s="1"/>
  <c r="BB107" i="2"/>
  <c r="BL102" i="2"/>
  <c r="BH102" i="2" s="1"/>
  <c r="BC101" i="2"/>
  <c r="BB96" i="2"/>
  <c r="E93" i="2"/>
  <c r="BK77" i="2"/>
  <c r="BI77" i="2" s="1"/>
  <c r="BC106" i="2"/>
  <c r="BI80" i="2"/>
  <c r="BC97" i="2"/>
  <c r="BB93" i="2"/>
  <c r="BK92" i="2"/>
  <c r="BI92" i="2" s="1"/>
  <c r="E92" i="2"/>
  <c r="BC87" i="2"/>
  <c r="BL83" i="2"/>
  <c r="BH83" i="2" s="1"/>
  <c r="BB82" i="2"/>
  <c r="BB124" i="2"/>
  <c r="BC115" i="2"/>
  <c r="BB113" i="2"/>
  <c r="BI124" i="2"/>
  <c r="BM112" i="2"/>
  <c r="BB112" i="2"/>
  <c r="BC109" i="2"/>
  <c r="BC103" i="2"/>
  <c r="BB95" i="2"/>
  <c r="BB90" i="2"/>
  <c r="BK83" i="2"/>
  <c r="BM77" i="2"/>
  <c r="BL123" i="2"/>
  <c r="BH123" i="2" s="1"/>
  <c r="BM123" i="2"/>
  <c r="BJ123" i="2"/>
  <c r="BK123" i="2"/>
  <c r="E123" i="2"/>
  <c r="BJ111" i="2"/>
  <c r="BL111" i="2"/>
  <c r="BH111" i="2" s="1"/>
  <c r="BM111" i="2"/>
  <c r="BK111" i="2"/>
  <c r="E111" i="2"/>
  <c r="BL126" i="2"/>
  <c r="BH126" i="2" s="1"/>
  <c r="BM126" i="2"/>
  <c r="BJ126" i="2"/>
  <c r="BK126" i="2"/>
  <c r="E126" i="2"/>
  <c r="BB125" i="2"/>
  <c r="BM120" i="2"/>
  <c r="BJ120" i="2"/>
  <c r="E120" i="2"/>
  <c r="BK120" i="2"/>
  <c r="BL120" i="2"/>
  <c r="BH120" i="2" s="1"/>
  <c r="E125" i="2"/>
  <c r="BL125" i="2"/>
  <c r="BH125" i="2" s="1"/>
  <c r="BM125" i="2"/>
  <c r="BC124" i="2"/>
  <c r="BI122" i="2"/>
  <c r="BM119" i="2"/>
  <c r="BL117" i="2"/>
  <c r="BH117" i="2" s="1"/>
  <c r="BM117" i="2"/>
  <c r="E117" i="2"/>
  <c r="BK117" i="2"/>
  <c r="BJ121" i="2"/>
  <c r="BI121" i="2" s="1"/>
  <c r="BL119" i="2"/>
  <c r="BH119" i="2" s="1"/>
  <c r="BB119" i="2"/>
  <c r="E119" i="2"/>
  <c r="BC121" i="2"/>
  <c r="BI117" i="2"/>
  <c r="BI119" i="2"/>
  <c r="E115" i="2"/>
  <c r="BJ115" i="2"/>
  <c r="BI115" i="2" s="1"/>
  <c r="BK115" i="2"/>
  <c r="BM115" i="2"/>
  <c r="BL115" i="2"/>
  <c r="BH115" i="2" s="1"/>
  <c r="BL113" i="2"/>
  <c r="BH113" i="2" s="1"/>
  <c r="E113" i="2"/>
  <c r="BK113" i="2"/>
  <c r="BK114" i="2"/>
  <c r="BI114" i="2" s="1"/>
  <c r="E114" i="2"/>
  <c r="BL107" i="2"/>
  <c r="BH107" i="2" s="1"/>
  <c r="BM107" i="2"/>
  <c r="E107" i="2"/>
  <c r="BJ107" i="2"/>
  <c r="BI107" i="2" s="1"/>
  <c r="BJ105" i="2"/>
  <c r="BK105" i="2"/>
  <c r="BM105" i="2"/>
  <c r="BC116" i="2"/>
  <c r="BJ113" i="2"/>
  <c r="BJ99" i="2"/>
  <c r="BL99" i="2"/>
  <c r="BH99" i="2" s="1"/>
  <c r="BK99" i="2"/>
  <c r="BM99" i="2"/>
  <c r="E99" i="2"/>
  <c r="BM94" i="2"/>
  <c r="E94" i="2"/>
  <c r="BK94" i="2"/>
  <c r="BJ94" i="2"/>
  <c r="BI94" i="2" s="1"/>
  <c r="BL94" i="2"/>
  <c r="BH94" i="2" s="1"/>
  <c r="BL116" i="2"/>
  <c r="BH116" i="2" s="1"/>
  <c r="BB116" i="2"/>
  <c r="BM114" i="2"/>
  <c r="E106" i="2"/>
  <c r="BL106" i="2"/>
  <c r="BH106" i="2" s="1"/>
  <c r="BM106" i="2"/>
  <c r="BM81" i="2"/>
  <c r="E81" i="2"/>
  <c r="BJ81" i="2"/>
  <c r="BK81" i="2"/>
  <c r="BL81" i="2"/>
  <c r="BH81" i="2" s="1"/>
  <c r="BL110" i="2"/>
  <c r="BH110" i="2" s="1"/>
  <c r="BM110" i="2"/>
  <c r="BL104" i="2"/>
  <c r="BH104" i="2" s="1"/>
  <c r="BM104" i="2"/>
  <c r="BL101" i="2"/>
  <c r="BH101" i="2" s="1"/>
  <c r="E101" i="2"/>
  <c r="BJ101" i="2"/>
  <c r="E97" i="2"/>
  <c r="BJ97" i="2"/>
  <c r="BL112" i="2"/>
  <c r="BH112" i="2" s="1"/>
  <c r="BJ110" i="2"/>
  <c r="BI110" i="2" s="1"/>
  <c r="BB106" i="2"/>
  <c r="BJ104" i="2"/>
  <c r="BI104" i="2" s="1"/>
  <c r="BK97" i="2"/>
  <c r="E100" i="2"/>
  <c r="BJ100" i="2"/>
  <c r="BI100" i="2" s="1"/>
  <c r="BL100" i="2"/>
  <c r="BH100" i="2" s="1"/>
  <c r="BM100" i="2"/>
  <c r="BK88" i="2"/>
  <c r="BL88" i="2"/>
  <c r="BH88" i="2" s="1"/>
  <c r="E88" i="2"/>
  <c r="BJ88" i="2"/>
  <c r="BI88" i="2" s="1"/>
  <c r="BM88" i="2"/>
  <c r="BL109" i="2"/>
  <c r="BH109" i="2" s="1"/>
  <c r="BB109" i="2"/>
  <c r="BL103" i="2"/>
  <c r="BH103" i="2" s="1"/>
  <c r="BB103" i="2"/>
  <c r="BK109" i="2"/>
  <c r="BI109" i="2" s="1"/>
  <c r="BJ108" i="2"/>
  <c r="BK108" i="2"/>
  <c r="BK103" i="2"/>
  <c r="BI103" i="2" s="1"/>
  <c r="BM97" i="2"/>
  <c r="BB97" i="2"/>
  <c r="BC96" i="2"/>
  <c r="E87" i="2"/>
  <c r="BM87" i="2"/>
  <c r="BJ87" i="2"/>
  <c r="BK87" i="2"/>
  <c r="BL87" i="2"/>
  <c r="BH87" i="2" s="1"/>
  <c r="BK85" i="2"/>
  <c r="BL85" i="2"/>
  <c r="BH85" i="2" s="1"/>
  <c r="E85" i="2"/>
  <c r="BJ85" i="2"/>
  <c r="BL98" i="2"/>
  <c r="BH98" i="2" s="1"/>
  <c r="E98" i="2"/>
  <c r="BJ102" i="2"/>
  <c r="BI102" i="2" s="1"/>
  <c r="BB100" i="2"/>
  <c r="BK98" i="2"/>
  <c r="BI98" i="2" s="1"/>
  <c r="BB98" i="2"/>
  <c r="BJ96" i="2"/>
  <c r="BI96" i="2" s="1"/>
  <c r="BL96" i="2"/>
  <c r="BH96" i="2" s="1"/>
  <c r="BK95" i="2"/>
  <c r="BI95" i="2" s="1"/>
  <c r="BL95" i="2"/>
  <c r="BH95" i="2" s="1"/>
  <c r="BM95" i="2"/>
  <c r="BK91" i="2"/>
  <c r="BL91" i="2"/>
  <c r="BH91" i="2" s="1"/>
  <c r="E91" i="2"/>
  <c r="BJ91" i="2"/>
  <c r="BM91" i="2"/>
  <c r="BM90" i="2"/>
  <c r="E90" i="2"/>
  <c r="BJ90" i="2"/>
  <c r="BL90" i="2"/>
  <c r="BH90" i="2" s="1"/>
  <c r="BK90" i="2"/>
  <c r="BK82" i="2"/>
  <c r="BI82" i="2" s="1"/>
  <c r="BL82" i="2"/>
  <c r="BH82" i="2" s="1"/>
  <c r="E82" i="2"/>
  <c r="BM82" i="2"/>
  <c r="BB94" i="2"/>
  <c r="BC89" i="2"/>
  <c r="BB87" i="2"/>
  <c r="BK79" i="2"/>
  <c r="BL79" i="2"/>
  <c r="BH79" i="2" s="1"/>
  <c r="E79" i="2"/>
  <c r="BJ79" i="2"/>
  <c r="BM84" i="2"/>
  <c r="E84" i="2"/>
  <c r="BJ84" i="2"/>
  <c r="BI84" i="2" s="1"/>
  <c r="BC83" i="2"/>
  <c r="BB81" i="2"/>
  <c r="BL78" i="2"/>
  <c r="BH78" i="2" s="1"/>
  <c r="BM78" i="2"/>
  <c r="E78" i="2"/>
  <c r="BJ78" i="2"/>
  <c r="BI78" i="2" s="1"/>
  <c r="BC86" i="2"/>
  <c r="BL84" i="2"/>
  <c r="BH84" i="2" s="1"/>
  <c r="BB84" i="2"/>
  <c r="BC77" i="2"/>
  <c r="C19" i="2"/>
  <c r="C18" i="2"/>
  <c r="BI113" i="2" l="1"/>
  <c r="BI89" i="2"/>
  <c r="BI101" i="2"/>
  <c r="BI86" i="2"/>
  <c r="BI111" i="2"/>
  <c r="BI125" i="2"/>
  <c r="BI79" i="2"/>
  <c r="BI81" i="2"/>
  <c r="BI126" i="2"/>
  <c r="BI87" i="2"/>
  <c r="BI105" i="2"/>
  <c r="BI83" i="2"/>
  <c r="BI90" i="2"/>
  <c r="BI123" i="2"/>
  <c r="BI97" i="2"/>
  <c r="BI99" i="2"/>
  <c r="BI108" i="2"/>
  <c r="BI91" i="2"/>
  <c r="BI85" i="2"/>
  <c r="BI120" i="2"/>
  <c r="AZ28" i="2"/>
  <c r="AZ29" i="2"/>
  <c r="AZ30" i="2"/>
  <c r="AZ31" i="2"/>
  <c r="AZ32" i="2"/>
  <c r="AZ33" i="2"/>
  <c r="AZ34" i="2"/>
  <c r="AZ35" i="2"/>
  <c r="AZ36" i="2"/>
  <c r="AZ37" i="2"/>
  <c r="AZ38" i="2"/>
  <c r="AZ39" i="2"/>
  <c r="AZ40" i="2"/>
  <c r="AZ41" i="2"/>
  <c r="AZ42" i="2"/>
  <c r="AZ43" i="2"/>
  <c r="AZ44" i="2"/>
  <c r="AZ45" i="2"/>
  <c r="AZ46" i="2"/>
  <c r="AZ47" i="2"/>
  <c r="AZ48" i="2"/>
  <c r="AZ49" i="2"/>
  <c r="AZ50" i="2"/>
  <c r="AZ51" i="2"/>
  <c r="AZ52" i="2"/>
  <c r="AZ53" i="2"/>
  <c r="AZ54" i="2"/>
  <c r="AZ55" i="2"/>
  <c r="AZ56" i="2"/>
  <c r="AZ57" i="2"/>
  <c r="AZ58" i="2"/>
  <c r="AZ59" i="2"/>
  <c r="AZ60" i="2"/>
  <c r="AZ61" i="2"/>
  <c r="AZ62" i="2"/>
  <c r="AZ63" i="2"/>
  <c r="AZ64" i="2"/>
  <c r="AZ65" i="2"/>
  <c r="AZ66" i="2"/>
  <c r="AZ67" i="2"/>
  <c r="AZ68" i="2"/>
  <c r="AZ69" i="2"/>
  <c r="AZ70" i="2"/>
  <c r="AZ71" i="2"/>
  <c r="AZ72" i="2"/>
  <c r="AZ73" i="2"/>
  <c r="AZ74" i="2"/>
  <c r="AZ75" i="2"/>
  <c r="AZ76" i="2"/>
  <c r="AX28" i="2"/>
  <c r="AX29" i="2"/>
  <c r="AX30" i="2"/>
  <c r="AX31" i="2"/>
  <c r="AX32" i="2"/>
  <c r="AX33" i="2"/>
  <c r="AX34" i="2"/>
  <c r="AX35" i="2"/>
  <c r="AX36" i="2"/>
  <c r="AX37" i="2"/>
  <c r="AX38" i="2"/>
  <c r="AX39" i="2"/>
  <c r="AX40" i="2"/>
  <c r="AX41" i="2"/>
  <c r="AX42" i="2"/>
  <c r="AX43" i="2"/>
  <c r="AX44" i="2"/>
  <c r="AX45" i="2"/>
  <c r="AX46" i="2"/>
  <c r="AX47" i="2"/>
  <c r="AX48" i="2"/>
  <c r="AX49" i="2"/>
  <c r="AX50" i="2"/>
  <c r="AX51" i="2"/>
  <c r="AX52" i="2"/>
  <c r="AX53" i="2"/>
  <c r="AX54" i="2"/>
  <c r="AX55" i="2"/>
  <c r="AX56" i="2"/>
  <c r="AX57" i="2"/>
  <c r="AX58" i="2"/>
  <c r="AX59" i="2"/>
  <c r="AX60" i="2"/>
  <c r="AX61" i="2"/>
  <c r="AX62" i="2"/>
  <c r="AX63" i="2"/>
  <c r="AX64" i="2"/>
  <c r="AX65" i="2"/>
  <c r="AX66" i="2"/>
  <c r="AX67" i="2"/>
  <c r="AX68" i="2"/>
  <c r="AX69" i="2"/>
  <c r="AX70" i="2"/>
  <c r="AX71" i="2"/>
  <c r="AX72" i="2"/>
  <c r="AX73" i="2"/>
  <c r="AX74" i="2"/>
  <c r="AX75" i="2"/>
  <c r="AX76" i="2"/>
  <c r="AZ27" i="2"/>
  <c r="AX27" i="2"/>
  <c r="G28" i="2" l="1"/>
  <c r="H28" i="2" s="1"/>
  <c r="BK28" i="2" s="1"/>
  <c r="I28" i="2"/>
  <c r="J28" i="2"/>
  <c r="AY28" i="2"/>
  <c r="BA28" i="2"/>
  <c r="BD28" i="2"/>
  <c r="BE28" i="2"/>
  <c r="BF28" i="2"/>
  <c r="BG28" i="2"/>
  <c r="G29" i="2"/>
  <c r="H29" i="2"/>
  <c r="I29" i="2"/>
  <c r="J29" i="2"/>
  <c r="AY29" i="2"/>
  <c r="BA29" i="2"/>
  <c r="BD29" i="2"/>
  <c r="BE29" i="2"/>
  <c r="BF29" i="2"/>
  <c r="BG29" i="2"/>
  <c r="G30" i="2"/>
  <c r="H30" i="2" s="1"/>
  <c r="I30" i="2"/>
  <c r="J30" i="2"/>
  <c r="AY30" i="2"/>
  <c r="BA30" i="2"/>
  <c r="BD30" i="2"/>
  <c r="BE30" i="2"/>
  <c r="BF30" i="2"/>
  <c r="BG30" i="2"/>
  <c r="G31" i="2"/>
  <c r="H31" i="2" s="1"/>
  <c r="I31" i="2"/>
  <c r="J31" i="2"/>
  <c r="AY31" i="2"/>
  <c r="BA31" i="2"/>
  <c r="BD31" i="2"/>
  <c r="BE31" i="2"/>
  <c r="BF31" i="2"/>
  <c r="BG31" i="2"/>
  <c r="G32" i="2"/>
  <c r="H32" i="2" s="1"/>
  <c r="I32" i="2"/>
  <c r="J32" i="2"/>
  <c r="AY32" i="2"/>
  <c r="BA32" i="2"/>
  <c r="BD32" i="2"/>
  <c r="BE32" i="2"/>
  <c r="BF32" i="2"/>
  <c r="BG32" i="2"/>
  <c r="G33" i="2"/>
  <c r="H33" i="2" s="1"/>
  <c r="I33" i="2"/>
  <c r="J33" i="2"/>
  <c r="AY33" i="2"/>
  <c r="BA33" i="2"/>
  <c r="BD33" i="2"/>
  <c r="BE33" i="2"/>
  <c r="BF33" i="2"/>
  <c r="BG33" i="2"/>
  <c r="G34" i="2"/>
  <c r="H34" i="2" s="1"/>
  <c r="I34" i="2"/>
  <c r="J34" i="2"/>
  <c r="AY34" i="2"/>
  <c r="BA34" i="2"/>
  <c r="BD34" i="2"/>
  <c r="BE34" i="2"/>
  <c r="BF34" i="2"/>
  <c r="BG34" i="2"/>
  <c r="G35" i="2"/>
  <c r="H35" i="2"/>
  <c r="I35" i="2"/>
  <c r="J35" i="2"/>
  <c r="AY35" i="2"/>
  <c r="BA35" i="2"/>
  <c r="BD35" i="2"/>
  <c r="BE35" i="2"/>
  <c r="BF35" i="2"/>
  <c r="BG35" i="2"/>
  <c r="G36" i="2"/>
  <c r="H36" i="2" s="1"/>
  <c r="I36" i="2"/>
  <c r="J36" i="2"/>
  <c r="AY36" i="2"/>
  <c r="BA36" i="2"/>
  <c r="BD36" i="2"/>
  <c r="BE36" i="2"/>
  <c r="BF36" i="2"/>
  <c r="BG36" i="2"/>
  <c r="G37" i="2"/>
  <c r="H37" i="2" s="1"/>
  <c r="BM37" i="2" s="1"/>
  <c r="I37" i="2"/>
  <c r="J37" i="2"/>
  <c r="AY37" i="2"/>
  <c r="BA37" i="2"/>
  <c r="BD37" i="2"/>
  <c r="BE37" i="2"/>
  <c r="BF37" i="2"/>
  <c r="BG37" i="2"/>
  <c r="G38" i="2"/>
  <c r="H38" i="2" s="1"/>
  <c r="I38" i="2"/>
  <c r="J38" i="2"/>
  <c r="AY38" i="2"/>
  <c r="BA38" i="2"/>
  <c r="BD38" i="2"/>
  <c r="BE38" i="2"/>
  <c r="BF38" i="2"/>
  <c r="BG38" i="2"/>
  <c r="G39" i="2"/>
  <c r="H39" i="2" s="1"/>
  <c r="I39" i="2"/>
  <c r="J39" i="2"/>
  <c r="AY39" i="2"/>
  <c r="BA39" i="2"/>
  <c r="BD39" i="2"/>
  <c r="BE39" i="2"/>
  <c r="BF39" i="2"/>
  <c r="BG39" i="2"/>
  <c r="G40" i="2"/>
  <c r="H40" i="2"/>
  <c r="I40" i="2"/>
  <c r="J40" i="2"/>
  <c r="AY40" i="2"/>
  <c r="BA40" i="2"/>
  <c r="BD40" i="2"/>
  <c r="BE40" i="2"/>
  <c r="BF40" i="2"/>
  <c r="BG40" i="2"/>
  <c r="G41" i="2"/>
  <c r="H41" i="2" s="1"/>
  <c r="I41" i="2"/>
  <c r="J41" i="2"/>
  <c r="AY41" i="2"/>
  <c r="BA41" i="2"/>
  <c r="BD41" i="2"/>
  <c r="BE41" i="2"/>
  <c r="BF41" i="2"/>
  <c r="BG41" i="2"/>
  <c r="G42" i="2"/>
  <c r="H42" i="2" s="1"/>
  <c r="I42" i="2"/>
  <c r="J42" i="2"/>
  <c r="AY42" i="2"/>
  <c r="BA42" i="2"/>
  <c r="BD42" i="2"/>
  <c r="BE42" i="2"/>
  <c r="BF42" i="2"/>
  <c r="BG42" i="2"/>
  <c r="G43" i="2"/>
  <c r="H43" i="2" s="1"/>
  <c r="BM43" i="2" s="1"/>
  <c r="I43" i="2"/>
  <c r="J43" i="2"/>
  <c r="AY43" i="2"/>
  <c r="BA43" i="2"/>
  <c r="BD43" i="2"/>
  <c r="BE43" i="2"/>
  <c r="BF43" i="2"/>
  <c r="BG43" i="2"/>
  <c r="G44" i="2"/>
  <c r="H44" i="2" s="1"/>
  <c r="I44" i="2"/>
  <c r="J44" i="2"/>
  <c r="AY44" i="2"/>
  <c r="BA44" i="2"/>
  <c r="BD44" i="2"/>
  <c r="BE44" i="2"/>
  <c r="BF44" i="2"/>
  <c r="BG44" i="2"/>
  <c r="G45" i="2"/>
  <c r="H45" i="2"/>
  <c r="I45" i="2"/>
  <c r="J45" i="2"/>
  <c r="AY45" i="2"/>
  <c r="BA45" i="2"/>
  <c r="BD45" i="2"/>
  <c r="BE45" i="2"/>
  <c r="BF45" i="2"/>
  <c r="BG45" i="2"/>
  <c r="G46" i="2"/>
  <c r="H46" i="2" s="1"/>
  <c r="I46" i="2"/>
  <c r="J46" i="2"/>
  <c r="AY46" i="2"/>
  <c r="BA46" i="2"/>
  <c r="BD46" i="2"/>
  <c r="BE46" i="2"/>
  <c r="BF46" i="2"/>
  <c r="BG46" i="2"/>
  <c r="G47" i="2"/>
  <c r="H47" i="2" s="1"/>
  <c r="I47" i="2"/>
  <c r="J47" i="2"/>
  <c r="AY47" i="2"/>
  <c r="BA47" i="2"/>
  <c r="BD47" i="2"/>
  <c r="BE47" i="2"/>
  <c r="BF47" i="2"/>
  <c r="BG47" i="2"/>
  <c r="G48" i="2"/>
  <c r="H48" i="2" s="1"/>
  <c r="I48" i="2"/>
  <c r="J48" i="2"/>
  <c r="AY48" i="2"/>
  <c r="BA48" i="2"/>
  <c r="BD48" i="2"/>
  <c r="BE48" i="2"/>
  <c r="BF48" i="2"/>
  <c r="BG48" i="2"/>
  <c r="G49" i="2"/>
  <c r="H49" i="2" s="1"/>
  <c r="I49" i="2"/>
  <c r="J49" i="2"/>
  <c r="AY49" i="2"/>
  <c r="BA49" i="2"/>
  <c r="BD49" i="2"/>
  <c r="BE49" i="2"/>
  <c r="BF49" i="2"/>
  <c r="BG49" i="2"/>
  <c r="G50" i="2"/>
  <c r="H50" i="2" s="1"/>
  <c r="I50" i="2"/>
  <c r="J50" i="2"/>
  <c r="AY50" i="2"/>
  <c r="BA50" i="2"/>
  <c r="BD50" i="2"/>
  <c r="BE50" i="2"/>
  <c r="BF50" i="2"/>
  <c r="BG50" i="2"/>
  <c r="G51" i="2"/>
  <c r="H51" i="2" s="1"/>
  <c r="I51" i="2"/>
  <c r="J51" i="2"/>
  <c r="AY51" i="2"/>
  <c r="BA51" i="2"/>
  <c r="BD51" i="2"/>
  <c r="BE51" i="2"/>
  <c r="BF51" i="2"/>
  <c r="BG51" i="2"/>
  <c r="G52" i="2"/>
  <c r="H52" i="2" s="1"/>
  <c r="I52" i="2"/>
  <c r="J52" i="2"/>
  <c r="AY52" i="2"/>
  <c r="BA52" i="2"/>
  <c r="BD52" i="2"/>
  <c r="BE52" i="2"/>
  <c r="BF52" i="2"/>
  <c r="BG52" i="2"/>
  <c r="G53" i="2"/>
  <c r="H53" i="2" s="1"/>
  <c r="I53" i="2"/>
  <c r="J53" i="2"/>
  <c r="AY53" i="2"/>
  <c r="BA53" i="2"/>
  <c r="BD53" i="2"/>
  <c r="BE53" i="2"/>
  <c r="BF53" i="2"/>
  <c r="BG53" i="2"/>
  <c r="G54" i="2"/>
  <c r="H54" i="2" s="1"/>
  <c r="I54" i="2"/>
  <c r="J54" i="2"/>
  <c r="AY54" i="2"/>
  <c r="BA54" i="2"/>
  <c r="BD54" i="2"/>
  <c r="BE54" i="2"/>
  <c r="BF54" i="2"/>
  <c r="BG54" i="2"/>
  <c r="G55" i="2"/>
  <c r="H55" i="2" s="1"/>
  <c r="I55" i="2"/>
  <c r="J55" i="2"/>
  <c r="AY55" i="2"/>
  <c r="BA55" i="2"/>
  <c r="BD55" i="2"/>
  <c r="BE55" i="2"/>
  <c r="BF55" i="2"/>
  <c r="BG55" i="2"/>
  <c r="G56" i="2"/>
  <c r="H56" i="2" s="1"/>
  <c r="I56" i="2"/>
  <c r="J56" i="2"/>
  <c r="AY56" i="2"/>
  <c r="BA56" i="2"/>
  <c r="BD56" i="2"/>
  <c r="BE56" i="2"/>
  <c r="BF56" i="2"/>
  <c r="BG56" i="2"/>
  <c r="G57" i="2"/>
  <c r="H57" i="2" s="1"/>
  <c r="BM57" i="2" s="1"/>
  <c r="I57" i="2"/>
  <c r="J57" i="2"/>
  <c r="AY57" i="2"/>
  <c r="BA57" i="2"/>
  <c r="BD57" i="2"/>
  <c r="BE57" i="2"/>
  <c r="BF57" i="2"/>
  <c r="BG57" i="2"/>
  <c r="G58" i="2"/>
  <c r="H58" i="2" s="1"/>
  <c r="BM58" i="2" s="1"/>
  <c r="I58" i="2"/>
  <c r="J58" i="2"/>
  <c r="AY58" i="2"/>
  <c r="BA58" i="2"/>
  <c r="BD58" i="2"/>
  <c r="BE58" i="2"/>
  <c r="BF58" i="2"/>
  <c r="BG58" i="2"/>
  <c r="G59" i="2"/>
  <c r="H59" i="2" s="1"/>
  <c r="BM59" i="2" s="1"/>
  <c r="I59" i="2"/>
  <c r="J59" i="2"/>
  <c r="AY59" i="2"/>
  <c r="BA59" i="2"/>
  <c r="BD59" i="2"/>
  <c r="BE59" i="2"/>
  <c r="BF59" i="2"/>
  <c r="BG59" i="2"/>
  <c r="G60" i="2"/>
  <c r="H60" i="2" s="1"/>
  <c r="I60" i="2"/>
  <c r="J60" i="2"/>
  <c r="AY60" i="2"/>
  <c r="BA60" i="2"/>
  <c r="BD60" i="2"/>
  <c r="BE60" i="2"/>
  <c r="BF60" i="2"/>
  <c r="BG60" i="2"/>
  <c r="G61" i="2"/>
  <c r="H61" i="2" s="1"/>
  <c r="BK61" i="2" s="1"/>
  <c r="I61" i="2"/>
  <c r="J61" i="2"/>
  <c r="AY61" i="2"/>
  <c r="BA61" i="2"/>
  <c r="BD61" i="2"/>
  <c r="BE61" i="2"/>
  <c r="BF61" i="2"/>
  <c r="BG61" i="2"/>
  <c r="G62" i="2"/>
  <c r="H62" i="2" s="1"/>
  <c r="BM62" i="2" s="1"/>
  <c r="I62" i="2"/>
  <c r="J62" i="2"/>
  <c r="AY62" i="2"/>
  <c r="BA62" i="2"/>
  <c r="BD62" i="2"/>
  <c r="BE62" i="2"/>
  <c r="BF62" i="2"/>
  <c r="BG62" i="2"/>
  <c r="G63" i="2"/>
  <c r="H63" i="2" s="1"/>
  <c r="BM63" i="2" s="1"/>
  <c r="I63" i="2"/>
  <c r="J63" i="2"/>
  <c r="AY63" i="2"/>
  <c r="BA63" i="2"/>
  <c r="BD63" i="2"/>
  <c r="BE63" i="2"/>
  <c r="BF63" i="2"/>
  <c r="BG63" i="2"/>
  <c r="G64" i="2"/>
  <c r="H64" i="2" s="1"/>
  <c r="BK64" i="2" s="1"/>
  <c r="I64" i="2"/>
  <c r="J64" i="2"/>
  <c r="AY64" i="2"/>
  <c r="BA64" i="2"/>
  <c r="BD64" i="2"/>
  <c r="BE64" i="2"/>
  <c r="BF64" i="2"/>
  <c r="BG64" i="2"/>
  <c r="G65" i="2"/>
  <c r="H65" i="2" s="1"/>
  <c r="BK65" i="2" s="1"/>
  <c r="I65" i="2"/>
  <c r="J65" i="2"/>
  <c r="AY65" i="2"/>
  <c r="BA65" i="2"/>
  <c r="BD65" i="2"/>
  <c r="BE65" i="2"/>
  <c r="BF65" i="2"/>
  <c r="BG65" i="2"/>
  <c r="G66" i="2"/>
  <c r="H66" i="2" s="1"/>
  <c r="BK66" i="2" s="1"/>
  <c r="I66" i="2"/>
  <c r="J66" i="2"/>
  <c r="AY66" i="2"/>
  <c r="BA66" i="2"/>
  <c r="BD66" i="2"/>
  <c r="BE66" i="2"/>
  <c r="BF66" i="2"/>
  <c r="BG66" i="2"/>
  <c r="G67" i="2"/>
  <c r="H67" i="2" s="1"/>
  <c r="I67" i="2"/>
  <c r="J67" i="2"/>
  <c r="AY67" i="2"/>
  <c r="BA67" i="2"/>
  <c r="BD67" i="2"/>
  <c r="BE67" i="2"/>
  <c r="BF67" i="2"/>
  <c r="BG67" i="2"/>
  <c r="G68" i="2"/>
  <c r="H68" i="2" s="1"/>
  <c r="BM68" i="2" s="1"/>
  <c r="I68" i="2"/>
  <c r="J68" i="2"/>
  <c r="AY68" i="2"/>
  <c r="BA68" i="2"/>
  <c r="BD68" i="2"/>
  <c r="BE68" i="2"/>
  <c r="BF68" i="2"/>
  <c r="BG68" i="2"/>
  <c r="G69" i="2"/>
  <c r="H69" i="2" s="1"/>
  <c r="BK69" i="2" s="1"/>
  <c r="I69" i="2"/>
  <c r="J69" i="2"/>
  <c r="AY69" i="2"/>
  <c r="BA69" i="2"/>
  <c r="BD69" i="2"/>
  <c r="BE69" i="2"/>
  <c r="BF69" i="2"/>
  <c r="BG69" i="2"/>
  <c r="G70" i="2"/>
  <c r="H70" i="2" s="1"/>
  <c r="I70" i="2"/>
  <c r="J70" i="2"/>
  <c r="AY70" i="2"/>
  <c r="BA70" i="2"/>
  <c r="BD70" i="2"/>
  <c r="BE70" i="2"/>
  <c r="BF70" i="2"/>
  <c r="BG70" i="2"/>
  <c r="G71" i="2"/>
  <c r="H71" i="2" s="1"/>
  <c r="BM71" i="2" s="1"/>
  <c r="I71" i="2"/>
  <c r="J71" i="2"/>
  <c r="AY71" i="2"/>
  <c r="BA71" i="2"/>
  <c r="BD71" i="2"/>
  <c r="BE71" i="2"/>
  <c r="BF71" i="2"/>
  <c r="BG71" i="2"/>
  <c r="G72" i="2"/>
  <c r="H72" i="2" s="1"/>
  <c r="I72" i="2"/>
  <c r="J72" i="2"/>
  <c r="AY72" i="2"/>
  <c r="BA72" i="2"/>
  <c r="BD72" i="2"/>
  <c r="BE72" i="2"/>
  <c r="BF72" i="2"/>
  <c r="BG72" i="2"/>
  <c r="G73" i="2"/>
  <c r="H73" i="2"/>
  <c r="BK73" i="2" s="1"/>
  <c r="I73" i="2"/>
  <c r="J73" i="2"/>
  <c r="AY73" i="2"/>
  <c r="BA73" i="2"/>
  <c r="BD73" i="2"/>
  <c r="BE73" i="2"/>
  <c r="BF73" i="2"/>
  <c r="BG73" i="2"/>
  <c r="G74" i="2"/>
  <c r="H74" i="2" s="1"/>
  <c r="BM74" i="2" s="1"/>
  <c r="I74" i="2"/>
  <c r="J74" i="2"/>
  <c r="AY74" i="2"/>
  <c r="BA74" i="2"/>
  <c r="BD74" i="2"/>
  <c r="BE74" i="2"/>
  <c r="BF74" i="2"/>
  <c r="BG74" i="2"/>
  <c r="G75" i="2"/>
  <c r="H75" i="2" s="1"/>
  <c r="I75" i="2"/>
  <c r="J75" i="2"/>
  <c r="AY75" i="2"/>
  <c r="BA75" i="2"/>
  <c r="BD75" i="2"/>
  <c r="BE75" i="2"/>
  <c r="BF75" i="2"/>
  <c r="BG75" i="2"/>
  <c r="G76" i="2"/>
  <c r="H76" i="2" s="1"/>
  <c r="I76" i="2"/>
  <c r="J76" i="2"/>
  <c r="AY76" i="2"/>
  <c r="BA76" i="2"/>
  <c r="BD76" i="2"/>
  <c r="BE76" i="2"/>
  <c r="BF76" i="2"/>
  <c r="BG76" i="2"/>
  <c r="BB28" i="2" l="1"/>
  <c r="BC59" i="2"/>
  <c r="BC74" i="2"/>
  <c r="BC60" i="2"/>
  <c r="BB59" i="2"/>
  <c r="BC58" i="2"/>
  <c r="BB50" i="2"/>
  <c r="BC46" i="2"/>
  <c r="BC61" i="2"/>
  <c r="BC42" i="2"/>
  <c r="BB36" i="2"/>
  <c r="BB58" i="2"/>
  <c r="BC52" i="2"/>
  <c r="BB49" i="2"/>
  <c r="BC45" i="2"/>
  <c r="BB44" i="2"/>
  <c r="BC54" i="2"/>
  <c r="BB51" i="2"/>
  <c r="BC47" i="2"/>
  <c r="BB46" i="2"/>
  <c r="BB31" i="2"/>
  <c r="BB29" i="2"/>
  <c r="BC51" i="2"/>
  <c r="BC44" i="2"/>
  <c r="BB65" i="2"/>
  <c r="BC49" i="2"/>
  <c r="BB71" i="2"/>
  <c r="BC75" i="2"/>
  <c r="BC64" i="2"/>
  <c r="BC62" i="2"/>
  <c r="BC55" i="2"/>
  <c r="BC50" i="2"/>
  <c r="BC48" i="2"/>
  <c r="BC43" i="2"/>
  <c r="BB42" i="2"/>
  <c r="BC40" i="2"/>
  <c r="BB39" i="2"/>
  <c r="BC35" i="2"/>
  <c r="BB52" i="2"/>
  <c r="BB48" i="2"/>
  <c r="BC38" i="2"/>
  <c r="BC71" i="2"/>
  <c r="BC72" i="2"/>
  <c r="BC70" i="2"/>
  <c r="BB55" i="2"/>
  <c r="BC53" i="2"/>
  <c r="BB41" i="2"/>
  <c r="BB38" i="2"/>
  <c r="BC37" i="2"/>
  <c r="BB33" i="2"/>
  <c r="BC68" i="2"/>
  <c r="BB37" i="2"/>
  <c r="BB61" i="2"/>
  <c r="BC57" i="2"/>
  <c r="BB56" i="2"/>
  <c r="BB34" i="2"/>
  <c r="BC76" i="2"/>
  <c r="BC69" i="2"/>
  <c r="BB68" i="2"/>
  <c r="BC63" i="2"/>
  <c r="BB54" i="2"/>
  <c r="BB43" i="2"/>
  <c r="BC41" i="2"/>
  <c r="BB35" i="2"/>
  <c r="BB32" i="2"/>
  <c r="BB30" i="2"/>
  <c r="BK42" i="2"/>
  <c r="BM42" i="2"/>
  <c r="BM41" i="2"/>
  <c r="BK41" i="2"/>
  <c r="BK36" i="2"/>
  <c r="BM36" i="2"/>
  <c r="BM73" i="2"/>
  <c r="BC73" i="2"/>
  <c r="BC67" i="2"/>
  <c r="BC66" i="2"/>
  <c r="BC65" i="2"/>
  <c r="BK59" i="2"/>
  <c r="BC56" i="2"/>
  <c r="BC32" i="2"/>
  <c r="BM64" i="2"/>
  <c r="BK71" i="2"/>
  <c r="BK51" i="2"/>
  <c r="BM46" i="2"/>
  <c r="BK46" i="2"/>
  <c r="BK52" i="2"/>
  <c r="BM76" i="2"/>
  <c r="BK76" i="2"/>
  <c r="BK67" i="2"/>
  <c r="BM66" i="2"/>
  <c r="BM70" i="2"/>
  <c r="BK68" i="2"/>
  <c r="BM67" i="2"/>
  <c r="BK62" i="2"/>
  <c r="BK58" i="2"/>
  <c r="BB45" i="2"/>
  <c r="BC39" i="2"/>
  <c r="BC36" i="2"/>
  <c r="BK35" i="2"/>
  <c r="BM34" i="2"/>
  <c r="BC33" i="2"/>
  <c r="BC28" i="2"/>
  <c r="BK32" i="2"/>
  <c r="BM32" i="2"/>
  <c r="BC34" i="2"/>
  <c r="BC30" i="2"/>
  <c r="BM35" i="2"/>
  <c r="BK34" i="2"/>
  <c r="BK31" i="2"/>
  <c r="BC31" i="2"/>
  <c r="BM31" i="2"/>
  <c r="BK29" i="2"/>
  <c r="BC29" i="2"/>
  <c r="BM28" i="2"/>
  <c r="BM29" i="2"/>
  <c r="BK72" i="2"/>
  <c r="BM72" i="2"/>
  <c r="BK75" i="2"/>
  <c r="BM75" i="2"/>
  <c r="BK60" i="2"/>
  <c r="BM60" i="2"/>
  <c r="BB67" i="2"/>
  <c r="BM55" i="2"/>
  <c r="BK55" i="2"/>
  <c r="BK74" i="2"/>
  <c r="BB74" i="2"/>
  <c r="BK70" i="2"/>
  <c r="BM69" i="2"/>
  <c r="BM61" i="2"/>
  <c r="BK63" i="2"/>
  <c r="BB70" i="2"/>
  <c r="BB73" i="2"/>
  <c r="BM54" i="2"/>
  <c r="BK54" i="2"/>
  <c r="BM53" i="2"/>
  <c r="BK53" i="2"/>
  <c r="BB76" i="2"/>
  <c r="BM65" i="2"/>
  <c r="BK57" i="2"/>
  <c r="BM52" i="2"/>
  <c r="BM50" i="2"/>
  <c r="BM49" i="2"/>
  <c r="BM48" i="2"/>
  <c r="BM47" i="2"/>
  <c r="BK39" i="2"/>
  <c r="BM39" i="2"/>
  <c r="BB75" i="2"/>
  <c r="BB72" i="2"/>
  <c r="BB69" i="2"/>
  <c r="BB64" i="2"/>
  <c r="BB47" i="2"/>
  <c r="BM56" i="2"/>
  <c r="BK48" i="2"/>
  <c r="BM40" i="2"/>
  <c r="BK40" i="2"/>
  <c r="BK33" i="2"/>
  <c r="BM33" i="2"/>
  <c r="BK56" i="2"/>
  <c r="BK50" i="2"/>
  <c r="BK49" i="2"/>
  <c r="BK47" i="2"/>
  <c r="BM45" i="2"/>
  <c r="BK45" i="2"/>
  <c r="BB62" i="2"/>
  <c r="BB66" i="2"/>
  <c r="BB63" i="2"/>
  <c r="BB60" i="2"/>
  <c r="BB57" i="2"/>
  <c r="BB53" i="2"/>
  <c r="BM51" i="2"/>
  <c r="BM44" i="2"/>
  <c r="BK44" i="2"/>
  <c r="BB40" i="2"/>
  <c r="BK43" i="2"/>
  <c r="BK38" i="2"/>
  <c r="BK30" i="2"/>
  <c r="BM30" i="2"/>
  <c r="BM38" i="2"/>
  <c r="BK37" i="2"/>
  <c r="BE27" i="2"/>
  <c r="BF27" i="2"/>
  <c r="BD27" i="2"/>
  <c r="BA27" i="2"/>
  <c r="AY27" i="2"/>
  <c r="BG27" i="2" l="1"/>
  <c r="BB27" i="2" l="1"/>
  <c r="G31" i="3"/>
  <c r="D14" i="2" l="1"/>
  <c r="G31" i="5"/>
  <c r="B14" i="5" s="1"/>
  <c r="C14" i="5" s="1"/>
  <c r="G30" i="5"/>
  <c r="H30" i="5" s="1"/>
  <c r="G29" i="5"/>
  <c r="H29" i="5" s="1"/>
  <c r="G28" i="5"/>
  <c r="B11" i="5" s="1"/>
  <c r="C11" i="5" s="1"/>
  <c r="B15" i="5"/>
  <c r="K11" i="5"/>
  <c r="K17" i="5" s="1"/>
  <c r="J11" i="5"/>
  <c r="J17" i="5" s="1"/>
  <c r="I11" i="5"/>
  <c r="I17" i="5" s="1"/>
  <c r="H11" i="5"/>
  <c r="H17" i="5" s="1"/>
  <c r="B7" i="5"/>
  <c r="B8" i="5" s="1"/>
  <c r="I27" i="2"/>
  <c r="G27" i="2"/>
  <c r="H27" i="2" s="1"/>
  <c r="K92" i="2" l="1"/>
  <c r="K108" i="2"/>
  <c r="K124" i="2"/>
  <c r="K85" i="2"/>
  <c r="K86" i="2"/>
  <c r="K88" i="2"/>
  <c r="K89" i="2"/>
  <c r="K91" i="2"/>
  <c r="K111" i="2"/>
  <c r="K80" i="2"/>
  <c r="K105" i="2"/>
  <c r="K116" i="2"/>
  <c r="K82" i="2"/>
  <c r="K118" i="2"/>
  <c r="K122" i="2"/>
  <c r="K96" i="2"/>
  <c r="K95" i="2"/>
  <c r="K115" i="2"/>
  <c r="K106" i="2"/>
  <c r="K77" i="2"/>
  <c r="K84" i="2"/>
  <c r="K101" i="2"/>
  <c r="K100" i="2"/>
  <c r="K113" i="2"/>
  <c r="K125" i="2"/>
  <c r="K112" i="2"/>
  <c r="K79" i="2"/>
  <c r="K87" i="2"/>
  <c r="K114" i="2"/>
  <c r="K90" i="2"/>
  <c r="K126" i="2"/>
  <c r="K109" i="2"/>
  <c r="K107" i="2"/>
  <c r="K98" i="2"/>
  <c r="K83" i="2"/>
  <c r="K103" i="2"/>
  <c r="K102" i="2"/>
  <c r="K97" i="2"/>
  <c r="K110" i="2"/>
  <c r="K119" i="2"/>
  <c r="K99" i="2"/>
  <c r="K117" i="2"/>
  <c r="K123" i="2"/>
  <c r="K81" i="2"/>
  <c r="K94" i="2"/>
  <c r="K121" i="2"/>
  <c r="K120" i="2"/>
  <c r="K78" i="2"/>
  <c r="K104" i="2"/>
  <c r="K93" i="2"/>
  <c r="BJ34" i="2"/>
  <c r="BI34" i="2" s="1"/>
  <c r="BL68" i="2"/>
  <c r="BH68" i="2" s="1"/>
  <c r="BL41" i="2"/>
  <c r="BH41" i="2" s="1"/>
  <c r="BJ42" i="2"/>
  <c r="BI42" i="2" s="1"/>
  <c r="BL65" i="2"/>
  <c r="BH65" i="2" s="1"/>
  <c r="BL67" i="2"/>
  <c r="BH67" i="2" s="1"/>
  <c r="BL42" i="2"/>
  <c r="BH42" i="2" s="1"/>
  <c r="BL56" i="2"/>
  <c r="BH56" i="2" s="1"/>
  <c r="BJ73" i="2"/>
  <c r="BI73" i="2" s="1"/>
  <c r="BJ62" i="2"/>
  <c r="BI62" i="2" s="1"/>
  <c r="BL71" i="2"/>
  <c r="BH71" i="2" s="1"/>
  <c r="BJ68" i="2"/>
  <c r="BI68" i="2" s="1"/>
  <c r="BJ58" i="2"/>
  <c r="BI58" i="2" s="1"/>
  <c r="BL70" i="2"/>
  <c r="BH70" i="2" s="1"/>
  <c r="BJ43" i="2"/>
  <c r="BI43" i="2" s="1"/>
  <c r="BL74" i="2"/>
  <c r="BH74" i="2" s="1"/>
  <c r="BL60" i="2"/>
  <c r="BH60" i="2" s="1"/>
  <c r="BL69" i="2"/>
  <c r="BH69" i="2" s="1"/>
  <c r="BL50" i="2"/>
  <c r="BH50" i="2" s="1"/>
  <c r="BJ51" i="2"/>
  <c r="BI51" i="2" s="1"/>
  <c r="BJ44" i="2"/>
  <c r="BI44" i="2" s="1"/>
  <c r="BJ71" i="2"/>
  <c r="BI71" i="2" s="1"/>
  <c r="BL72" i="2"/>
  <c r="BH72" i="2" s="1"/>
  <c r="BJ64" i="2"/>
  <c r="BI64" i="2" s="1"/>
  <c r="BJ65" i="2"/>
  <c r="BI65" i="2" s="1"/>
  <c r="BJ39" i="2"/>
  <c r="BI39" i="2" s="1"/>
  <c r="BL59" i="2"/>
  <c r="BH59" i="2" s="1"/>
  <c r="BL40" i="2"/>
  <c r="BH40" i="2" s="1"/>
  <c r="BJ59" i="2"/>
  <c r="BI59" i="2" s="1"/>
  <c r="BJ70" i="2"/>
  <c r="BI70" i="2" s="1"/>
  <c r="BL62" i="2"/>
  <c r="BH62" i="2" s="1"/>
  <c r="BJ75" i="2"/>
  <c r="BI75" i="2" s="1"/>
  <c r="BL55" i="2"/>
  <c r="BH55" i="2" s="1"/>
  <c r="BJ63" i="2"/>
  <c r="BI63" i="2" s="1"/>
  <c r="BJ74" i="2"/>
  <c r="BI74" i="2" s="1"/>
  <c r="BL64" i="2"/>
  <c r="BH64" i="2" s="1"/>
  <c r="BL49" i="2"/>
  <c r="BH49" i="2" s="1"/>
  <c r="BL47" i="2"/>
  <c r="BH47" i="2" s="1"/>
  <c r="BL33" i="2"/>
  <c r="BH33" i="2" s="1"/>
  <c r="BL37" i="2"/>
  <c r="BH37" i="2" s="1"/>
  <c r="BL35" i="2"/>
  <c r="BH35" i="2" s="1"/>
  <c r="BL34" i="2"/>
  <c r="BH34" i="2" s="1"/>
  <c r="BJ41" i="2"/>
  <c r="BI41" i="2" s="1"/>
  <c r="BJ69" i="2"/>
  <c r="BI69" i="2" s="1"/>
  <c r="BJ35" i="2"/>
  <c r="BI35" i="2" s="1"/>
  <c r="BJ72" i="2"/>
  <c r="BI72" i="2" s="1"/>
  <c r="BL75" i="2"/>
  <c r="BH75" i="2" s="1"/>
  <c r="BL63" i="2"/>
  <c r="BH63" i="2" s="1"/>
  <c r="BJ53" i="2"/>
  <c r="BI53" i="2" s="1"/>
  <c r="BJ49" i="2"/>
  <c r="BI49" i="2" s="1"/>
  <c r="BJ47" i="2"/>
  <c r="BI47" i="2" s="1"/>
  <c r="BJ33" i="2"/>
  <c r="BI33" i="2" s="1"/>
  <c r="BJ45" i="2"/>
  <c r="BI45" i="2" s="1"/>
  <c r="BJ50" i="2"/>
  <c r="BI50" i="2" s="1"/>
  <c r="BL38" i="2"/>
  <c r="BH38" i="2" s="1"/>
  <c r="BJ46" i="2"/>
  <c r="BI46" i="2" s="1"/>
  <c r="BJ37" i="2"/>
  <c r="BI37" i="2" s="1"/>
  <c r="BL36" i="2"/>
  <c r="BH36" i="2" s="1"/>
  <c r="BL51" i="2"/>
  <c r="BH51" i="2" s="1"/>
  <c r="BJ52" i="2"/>
  <c r="BI52" i="2" s="1"/>
  <c r="BJ55" i="2"/>
  <c r="BI55" i="2" s="1"/>
  <c r="BJ76" i="2"/>
  <c r="BI76" i="2" s="1"/>
  <c r="BL61" i="2"/>
  <c r="BH61" i="2" s="1"/>
  <c r="BJ54" i="2"/>
  <c r="BI54" i="2" s="1"/>
  <c r="BL53" i="2"/>
  <c r="BH53" i="2" s="1"/>
  <c r="BL66" i="2"/>
  <c r="BH66" i="2" s="1"/>
  <c r="BL52" i="2"/>
  <c r="BH52" i="2" s="1"/>
  <c r="BL39" i="2"/>
  <c r="BH39" i="2" s="1"/>
  <c r="BL44" i="2"/>
  <c r="BH44" i="2" s="1"/>
  <c r="BL43" i="2"/>
  <c r="BH43" i="2" s="1"/>
  <c r="BL46" i="2"/>
  <c r="BH46" i="2" s="1"/>
  <c r="BJ38" i="2"/>
  <c r="BI38" i="2" s="1"/>
  <c r="BL58" i="2"/>
  <c r="BH58" i="2" s="1"/>
  <c r="BL76" i="2"/>
  <c r="BH76" i="2" s="1"/>
  <c r="BJ36" i="2"/>
  <c r="BI36" i="2" s="1"/>
  <c r="BL73" i="2"/>
  <c r="BH73" i="2" s="1"/>
  <c r="BL32" i="2"/>
  <c r="BH32" i="2" s="1"/>
  <c r="BJ60" i="2"/>
  <c r="BI60" i="2" s="1"/>
  <c r="BJ57" i="2"/>
  <c r="BI57" i="2" s="1"/>
  <c r="BJ48" i="2"/>
  <c r="BI48" i="2" s="1"/>
  <c r="BJ56" i="2"/>
  <c r="BI56" i="2" s="1"/>
  <c r="BJ40" i="2"/>
  <c r="BI40" i="2" s="1"/>
  <c r="BL45" i="2"/>
  <c r="BH45" i="2" s="1"/>
  <c r="BJ67" i="2"/>
  <c r="BI67" i="2" s="1"/>
  <c r="BJ66" i="2"/>
  <c r="BI66" i="2" s="1"/>
  <c r="BJ32" i="2"/>
  <c r="BI32" i="2" s="1"/>
  <c r="BJ61" i="2"/>
  <c r="BI61" i="2" s="1"/>
  <c r="BL54" i="2"/>
  <c r="BH54" i="2" s="1"/>
  <c r="BL57" i="2"/>
  <c r="BH57" i="2" s="1"/>
  <c r="BL48" i="2"/>
  <c r="BH48" i="2" s="1"/>
  <c r="BJ29" i="2"/>
  <c r="BI29" i="2" s="1"/>
  <c r="BL29" i="2"/>
  <c r="BH29" i="2" s="1"/>
  <c r="BL31" i="2"/>
  <c r="BH31" i="2" s="1"/>
  <c r="BL30" i="2"/>
  <c r="BH30" i="2" s="1"/>
  <c r="BL28" i="2"/>
  <c r="BH28" i="2" s="1"/>
  <c r="BJ31" i="2"/>
  <c r="BI31" i="2" s="1"/>
  <c r="BJ30" i="2"/>
  <c r="BI30" i="2" s="1"/>
  <c r="BJ28" i="2"/>
  <c r="BI28" i="2" s="1"/>
  <c r="D15" i="2"/>
  <c r="K28" i="2"/>
  <c r="K32" i="2"/>
  <c r="K39" i="2"/>
  <c r="K72" i="2"/>
  <c r="K34" i="2"/>
  <c r="K60" i="2"/>
  <c r="K35" i="2"/>
  <c r="K57" i="2"/>
  <c r="K62" i="2"/>
  <c r="K65" i="2"/>
  <c r="K76" i="2"/>
  <c r="K29" i="2"/>
  <c r="K31" i="2"/>
  <c r="K38" i="2"/>
  <c r="K66" i="2"/>
  <c r="K67" i="2"/>
  <c r="K74" i="2"/>
  <c r="K53" i="2"/>
  <c r="K47" i="2"/>
  <c r="K64" i="2"/>
  <c r="K44" i="2"/>
  <c r="K63" i="2"/>
  <c r="K73" i="2"/>
  <c r="K42" i="2"/>
  <c r="K49" i="2"/>
  <c r="K56" i="2"/>
  <c r="K51" i="2"/>
  <c r="K68" i="2"/>
  <c r="K52" i="2"/>
  <c r="K40" i="2"/>
  <c r="K61" i="2"/>
  <c r="K43" i="2"/>
  <c r="K54" i="2"/>
  <c r="K69" i="2"/>
  <c r="K37" i="2"/>
  <c r="K58" i="2"/>
  <c r="K30" i="2"/>
  <c r="K59" i="2"/>
  <c r="K41" i="2"/>
  <c r="K46" i="2"/>
  <c r="K55" i="2"/>
  <c r="K36" i="2"/>
  <c r="K75" i="2"/>
  <c r="K48" i="2"/>
  <c r="K71" i="2"/>
  <c r="K50" i="2"/>
  <c r="K70" i="2"/>
  <c r="K45" i="2"/>
  <c r="K33" i="2"/>
  <c r="H31" i="5"/>
  <c r="E27" i="2"/>
  <c r="BM27" i="2"/>
  <c r="BL27" i="2"/>
  <c r="BH27" i="2" s="1"/>
  <c r="B12" i="5"/>
  <c r="C12" i="5" s="1"/>
  <c r="K27" i="2"/>
  <c r="H18" i="5"/>
  <c r="H19" i="5" s="1"/>
  <c r="I18" i="5"/>
  <c r="I19" i="5" s="1"/>
  <c r="J18" i="5"/>
  <c r="J19" i="5" s="1"/>
  <c r="K18" i="5"/>
  <c r="K19" i="5" s="1"/>
  <c r="D11" i="5"/>
  <c r="H28" i="5"/>
  <c r="B13" i="5"/>
  <c r="C13" i="5" s="1"/>
  <c r="M78" i="2" l="1"/>
  <c r="O78" i="2" s="1"/>
  <c r="Q78" i="2" s="1"/>
  <c r="M117" i="2"/>
  <c r="O117" i="2" s="1"/>
  <c r="Q117" i="2" s="1"/>
  <c r="M103" i="2"/>
  <c r="O103" i="2" s="1"/>
  <c r="Q103" i="2" s="1"/>
  <c r="M90" i="2"/>
  <c r="O90" i="2" s="1"/>
  <c r="Q90" i="2" s="1"/>
  <c r="M113" i="2"/>
  <c r="O113" i="2" s="1"/>
  <c r="Q113" i="2" s="1"/>
  <c r="M115" i="2"/>
  <c r="O115" i="2" s="1"/>
  <c r="Q115" i="2" s="1"/>
  <c r="M116" i="2"/>
  <c r="O116" i="2" s="1"/>
  <c r="Q116" i="2" s="1"/>
  <c r="M88" i="2"/>
  <c r="O88" i="2" s="1"/>
  <c r="Q88" i="2" s="1"/>
  <c r="M120" i="2"/>
  <c r="O120" i="2" s="1"/>
  <c r="Q120" i="2" s="1"/>
  <c r="M99" i="2"/>
  <c r="M83" i="2"/>
  <c r="O83" i="2" s="1"/>
  <c r="Q83" i="2" s="1"/>
  <c r="M114" i="2"/>
  <c r="O114" i="2" s="1"/>
  <c r="Q114" i="2" s="1"/>
  <c r="M100" i="2"/>
  <c r="O100" i="2" s="1"/>
  <c r="Q100" i="2" s="1"/>
  <c r="M95" i="2"/>
  <c r="O95" i="2" s="1"/>
  <c r="Q95" i="2" s="1"/>
  <c r="M105" i="2"/>
  <c r="O105" i="2" s="1"/>
  <c r="Q105" i="2" s="1"/>
  <c r="M86" i="2"/>
  <c r="O86" i="2" s="1"/>
  <c r="Q86" i="2" s="1"/>
  <c r="M98" i="2"/>
  <c r="O98" i="2" s="1"/>
  <c r="Q98" i="2" s="1"/>
  <c r="M80" i="2"/>
  <c r="O80" i="2" s="1"/>
  <c r="Q80" i="2" s="1"/>
  <c r="M94" i="2"/>
  <c r="O94" i="2" s="1"/>
  <c r="Q94" i="2" s="1"/>
  <c r="M110" i="2"/>
  <c r="O110" i="2" s="1"/>
  <c r="Q110" i="2" s="1"/>
  <c r="M107" i="2"/>
  <c r="O107" i="2" s="1"/>
  <c r="Q107" i="2" s="1"/>
  <c r="M79" i="2"/>
  <c r="O79" i="2" s="1"/>
  <c r="Q79" i="2" s="1"/>
  <c r="M84" i="2"/>
  <c r="O84" i="2" s="1"/>
  <c r="Q84" i="2" s="1"/>
  <c r="M122" i="2"/>
  <c r="O122" i="2" s="1"/>
  <c r="Q122" i="2" s="1"/>
  <c r="M111" i="2"/>
  <c r="O111" i="2" s="1"/>
  <c r="Q111" i="2" s="1"/>
  <c r="M124" i="2"/>
  <c r="O124" i="2" s="1"/>
  <c r="Q124" i="2" s="1"/>
  <c r="M119" i="2"/>
  <c r="O119" i="2" s="1"/>
  <c r="Q119" i="2" s="1"/>
  <c r="M85" i="2"/>
  <c r="O85" i="2" s="1"/>
  <c r="Q85" i="2" s="1"/>
  <c r="M93" i="2"/>
  <c r="O93" i="2" s="1"/>
  <c r="Q93" i="2" s="1"/>
  <c r="M81" i="2"/>
  <c r="O81" i="2" s="1"/>
  <c r="Q81" i="2" s="1"/>
  <c r="M97" i="2"/>
  <c r="O97" i="2" s="1"/>
  <c r="Q97" i="2" s="1"/>
  <c r="M109" i="2"/>
  <c r="O109" i="2" s="1"/>
  <c r="Q109" i="2" s="1"/>
  <c r="M112" i="2"/>
  <c r="O112" i="2" s="1"/>
  <c r="Q112" i="2" s="1"/>
  <c r="M77" i="2"/>
  <c r="O77" i="2" s="1"/>
  <c r="Q77" i="2" s="1"/>
  <c r="M118" i="2"/>
  <c r="O118" i="2" s="1"/>
  <c r="Q118" i="2" s="1"/>
  <c r="M91" i="2"/>
  <c r="O91" i="2" s="1"/>
  <c r="Q91" i="2" s="1"/>
  <c r="M108" i="2"/>
  <c r="O108" i="2" s="1"/>
  <c r="Q108" i="2" s="1"/>
  <c r="M121" i="2"/>
  <c r="O121" i="2" s="1"/>
  <c r="Q121" i="2" s="1"/>
  <c r="M87" i="2"/>
  <c r="O87" i="2" s="1"/>
  <c r="Q87" i="2" s="1"/>
  <c r="M101" i="2"/>
  <c r="O101" i="2" s="1"/>
  <c r="Q101" i="2" s="1"/>
  <c r="M96" i="2"/>
  <c r="O96" i="2" s="1"/>
  <c r="Q96" i="2" s="1"/>
  <c r="M104" i="2"/>
  <c r="O104" i="2" s="1"/>
  <c r="Q104" i="2" s="1"/>
  <c r="M123" i="2"/>
  <c r="O123" i="2" s="1"/>
  <c r="Q123" i="2" s="1"/>
  <c r="M102" i="2"/>
  <c r="O102" i="2" s="1"/>
  <c r="Q102" i="2" s="1"/>
  <c r="S102" i="2"/>
  <c r="U102" i="2" s="1"/>
  <c r="W102" i="2" s="1"/>
  <c r="M126" i="2"/>
  <c r="O126" i="2" s="1"/>
  <c r="Q126" i="2" s="1"/>
  <c r="M125" i="2"/>
  <c r="O125" i="2" s="1"/>
  <c r="Q125" i="2" s="1"/>
  <c r="M106" i="2"/>
  <c r="O106" i="2" s="1"/>
  <c r="Q106" i="2" s="1"/>
  <c r="M82" i="2"/>
  <c r="O82" i="2" s="1"/>
  <c r="Q82" i="2" s="1"/>
  <c r="M89" i="2"/>
  <c r="O89" i="2" s="1"/>
  <c r="Q89" i="2" s="1"/>
  <c r="M92" i="2"/>
  <c r="O92" i="2" s="1"/>
  <c r="Q92" i="2" s="1"/>
  <c r="M50" i="2"/>
  <c r="O50" i="2" s="1"/>
  <c r="Q50" i="2" s="1"/>
  <c r="M36" i="2"/>
  <c r="O36" i="2" s="1"/>
  <c r="Q36" i="2" s="1"/>
  <c r="M59" i="2"/>
  <c r="O59" i="2" s="1"/>
  <c r="Q59" i="2" s="1"/>
  <c r="M69" i="2"/>
  <c r="O69" i="2" s="1"/>
  <c r="Q69" i="2" s="1"/>
  <c r="M40" i="2"/>
  <c r="O40" i="2" s="1"/>
  <c r="Q40" i="2" s="1"/>
  <c r="M56" i="2"/>
  <c r="O56" i="2" s="1"/>
  <c r="Q56" i="2" s="1"/>
  <c r="M63" i="2"/>
  <c r="O63" i="2" s="1"/>
  <c r="Q63" i="2" s="1"/>
  <c r="M53" i="2"/>
  <c r="O53" i="2" s="1"/>
  <c r="Q53" i="2" s="1"/>
  <c r="M38" i="2"/>
  <c r="O38" i="2" s="1"/>
  <c r="Q38" i="2" s="1"/>
  <c r="M65" i="2"/>
  <c r="O65" i="2" s="1"/>
  <c r="Q65" i="2" s="1"/>
  <c r="M60" i="2"/>
  <c r="O60" i="2" s="1"/>
  <c r="Q60" i="2" s="1"/>
  <c r="M32" i="2"/>
  <c r="O32" i="2" s="1"/>
  <c r="Q32" i="2" s="1"/>
  <c r="M70" i="2"/>
  <c r="O70" i="2" s="1"/>
  <c r="Q70" i="2" s="1"/>
  <c r="M75" i="2"/>
  <c r="O75" i="2" s="1"/>
  <c r="Q75" i="2" s="1"/>
  <c r="M37" i="2"/>
  <c r="O37" i="2" s="1"/>
  <c r="Q37" i="2" s="1"/>
  <c r="M61" i="2"/>
  <c r="S61" i="2" s="1"/>
  <c r="U61" i="2" s="1"/>
  <c r="W61" i="2" s="1"/>
  <c r="M73" i="2"/>
  <c r="O73" i="2" s="1"/>
  <c r="Q73" i="2" s="1"/>
  <c r="M47" i="2"/>
  <c r="O47" i="2" s="1"/>
  <c r="Q47" i="2" s="1"/>
  <c r="M66" i="2"/>
  <c r="O66" i="2" s="1"/>
  <c r="Q66" i="2" s="1"/>
  <c r="M76" i="2"/>
  <c r="O76" i="2" s="1"/>
  <c r="Q76" i="2" s="1"/>
  <c r="M35" i="2"/>
  <c r="O35" i="2" s="1"/>
  <c r="Q35" i="2" s="1"/>
  <c r="M33" i="2"/>
  <c r="O33" i="2" s="1"/>
  <c r="Q33" i="2" s="1"/>
  <c r="M71" i="2"/>
  <c r="O71" i="2" s="1"/>
  <c r="Q71" i="2" s="1"/>
  <c r="M55" i="2"/>
  <c r="O55" i="2" s="1"/>
  <c r="Q55" i="2" s="1"/>
  <c r="M30" i="2"/>
  <c r="O30" i="2" s="1"/>
  <c r="Q30" i="2" s="1"/>
  <c r="M54" i="2"/>
  <c r="O54" i="2" s="1"/>
  <c r="Q54" i="2" s="1"/>
  <c r="M52" i="2"/>
  <c r="O52" i="2" s="1"/>
  <c r="Q52" i="2" s="1"/>
  <c r="M49" i="2"/>
  <c r="M44" i="2"/>
  <c r="O44" i="2" s="1"/>
  <c r="Q44" i="2" s="1"/>
  <c r="M74" i="2"/>
  <c r="O74" i="2" s="1"/>
  <c r="Q74" i="2" s="1"/>
  <c r="M31" i="2"/>
  <c r="O31" i="2" s="1"/>
  <c r="Q31" i="2" s="1"/>
  <c r="M62" i="2"/>
  <c r="O62" i="2" s="1"/>
  <c r="Q62" i="2" s="1"/>
  <c r="M34" i="2"/>
  <c r="O34" i="2" s="1"/>
  <c r="Q34" i="2" s="1"/>
  <c r="M28" i="2"/>
  <c r="O28" i="2" s="1"/>
  <c r="Q28" i="2" s="1"/>
  <c r="M41" i="2"/>
  <c r="O41" i="2" s="1"/>
  <c r="Q41" i="2" s="1"/>
  <c r="M51" i="2"/>
  <c r="O51" i="2" s="1"/>
  <c r="Q51" i="2" s="1"/>
  <c r="M39" i="2"/>
  <c r="O39" i="2" s="1"/>
  <c r="Q39" i="2" s="1"/>
  <c r="M45" i="2"/>
  <c r="O45" i="2" s="1"/>
  <c r="Q45" i="2" s="1"/>
  <c r="M48" i="2"/>
  <c r="O48" i="2" s="1"/>
  <c r="Q48" i="2" s="1"/>
  <c r="M46" i="2"/>
  <c r="O46" i="2" s="1"/>
  <c r="Q46" i="2" s="1"/>
  <c r="M58" i="2"/>
  <c r="O58" i="2" s="1"/>
  <c r="Q58" i="2" s="1"/>
  <c r="M43" i="2"/>
  <c r="O43" i="2" s="1"/>
  <c r="Q43" i="2" s="1"/>
  <c r="M68" i="2"/>
  <c r="O68" i="2" s="1"/>
  <c r="Q68" i="2" s="1"/>
  <c r="M42" i="2"/>
  <c r="M64" i="2"/>
  <c r="O64" i="2" s="1"/>
  <c r="Q64" i="2" s="1"/>
  <c r="M67" i="2"/>
  <c r="M29" i="2"/>
  <c r="O29" i="2" s="1"/>
  <c r="Q29" i="2" s="1"/>
  <c r="M57" i="2"/>
  <c r="O57" i="2" s="1"/>
  <c r="Q57" i="2" s="1"/>
  <c r="M72" i="2"/>
  <c r="O72" i="2" s="1"/>
  <c r="Q72" i="2" s="1"/>
  <c r="C17" i="5"/>
  <c r="D12" i="5"/>
  <c r="E12" i="5" s="1"/>
  <c r="F12" i="5" s="1"/>
  <c r="G12" i="5" s="1"/>
  <c r="E68" i="2"/>
  <c r="E50" i="2"/>
  <c r="E45" i="2"/>
  <c r="E35" i="2"/>
  <c r="E71" i="2"/>
  <c r="E58" i="2"/>
  <c r="E49" i="2"/>
  <c r="E44" i="2"/>
  <c r="E34" i="2"/>
  <c r="E75" i="2"/>
  <c r="E66" i="2"/>
  <c r="E61" i="2"/>
  <c r="E57" i="2"/>
  <c r="E48" i="2"/>
  <c r="E43" i="2"/>
  <c r="E38" i="2"/>
  <c r="E33" i="2"/>
  <c r="E74" i="2"/>
  <c r="E70" i="2"/>
  <c r="E65" i="2"/>
  <c r="E60" i="2"/>
  <c r="E56" i="2"/>
  <c r="E53" i="2"/>
  <c r="E47" i="2"/>
  <c r="E42" i="2"/>
  <c r="E37" i="2"/>
  <c r="E32" i="2"/>
  <c r="E64" i="2"/>
  <c r="E52" i="2"/>
  <c r="E41" i="2"/>
  <c r="E72" i="2"/>
  <c r="E62" i="2"/>
  <c r="E39" i="2"/>
  <c r="E76" i="2"/>
  <c r="E67" i="2"/>
  <c r="E54" i="2"/>
  <c r="E73" i="2"/>
  <c r="E69" i="2"/>
  <c r="E63" i="2"/>
  <c r="E59" i="2"/>
  <c r="E55" i="2"/>
  <c r="E51" i="2"/>
  <c r="E46" i="2"/>
  <c r="E40" i="2"/>
  <c r="E36" i="2"/>
  <c r="E31" i="2"/>
  <c r="E30" i="2"/>
  <c r="E29" i="2"/>
  <c r="E28" i="2"/>
  <c r="M27" i="2"/>
  <c r="D8" i="5"/>
  <c r="E11" i="5"/>
  <c r="J27" i="2"/>
  <c r="S77" i="2" l="1"/>
  <c r="U77" i="2" s="1"/>
  <c r="W77" i="2" s="1"/>
  <c r="S118" i="2"/>
  <c r="U118" i="2" s="1"/>
  <c r="W118" i="2" s="1"/>
  <c r="S125" i="2"/>
  <c r="U125" i="2" s="1"/>
  <c r="W125" i="2" s="1"/>
  <c r="S84" i="2"/>
  <c r="U84" i="2" s="1"/>
  <c r="W84" i="2" s="1"/>
  <c r="S114" i="2"/>
  <c r="U114" i="2" s="1"/>
  <c r="W114" i="2" s="1"/>
  <c r="S94" i="2"/>
  <c r="U94" i="2" s="1"/>
  <c r="W94" i="2" s="1"/>
  <c r="S95" i="2"/>
  <c r="U95" i="2" s="1"/>
  <c r="W95" i="2" s="1"/>
  <c r="S121" i="2"/>
  <c r="U121" i="2" s="1"/>
  <c r="W121" i="2" s="1"/>
  <c r="S107" i="2"/>
  <c r="U107" i="2" s="1"/>
  <c r="W107" i="2" s="1"/>
  <c r="S86" i="2"/>
  <c r="U86" i="2" s="1"/>
  <c r="W86" i="2" s="1"/>
  <c r="S100" i="2"/>
  <c r="U100" i="2" s="1"/>
  <c r="W100" i="2" s="1"/>
  <c r="S82" i="2"/>
  <c r="U82" i="2" s="1"/>
  <c r="W82" i="2" s="1"/>
  <c r="S112" i="2"/>
  <c r="U112" i="2" s="1"/>
  <c r="W112" i="2" s="1"/>
  <c r="S71" i="2"/>
  <c r="U71" i="2" s="1"/>
  <c r="W71" i="2" s="1"/>
  <c r="S96" i="2"/>
  <c r="U96" i="2" s="1"/>
  <c r="W96" i="2" s="1"/>
  <c r="S109" i="2"/>
  <c r="U109" i="2" s="1"/>
  <c r="W109" i="2" s="1"/>
  <c r="S93" i="2"/>
  <c r="Y93" i="2" s="1"/>
  <c r="AA93" i="2" s="1"/>
  <c r="AC93" i="2" s="1"/>
  <c r="S124" i="2"/>
  <c r="U124" i="2" s="1"/>
  <c r="W124" i="2" s="1"/>
  <c r="S103" i="2"/>
  <c r="U103" i="2" s="1"/>
  <c r="W103" i="2" s="1"/>
  <c r="S106" i="2"/>
  <c r="S101" i="2"/>
  <c r="U101" i="2" s="1"/>
  <c r="W101" i="2" s="1"/>
  <c r="S91" i="2"/>
  <c r="U91" i="2" s="1"/>
  <c r="W91" i="2" s="1"/>
  <c r="S113" i="2"/>
  <c r="U113" i="2" s="1"/>
  <c r="W113" i="2" s="1"/>
  <c r="S85" i="2"/>
  <c r="U85" i="2" s="1"/>
  <c r="W85" i="2" s="1"/>
  <c r="S43" i="2"/>
  <c r="U43" i="2" s="1"/>
  <c r="W43" i="2" s="1"/>
  <c r="Y125" i="2"/>
  <c r="AE125" i="2" s="1"/>
  <c r="AG125" i="2" s="1"/>
  <c r="AI125" i="2" s="1"/>
  <c r="S126" i="2"/>
  <c r="Y77" i="2"/>
  <c r="S119" i="2"/>
  <c r="S110" i="2"/>
  <c r="U110" i="2" s="1"/>
  <c r="W110" i="2" s="1"/>
  <c r="S105" i="2"/>
  <c r="S120" i="2"/>
  <c r="U120" i="2" s="1"/>
  <c r="W120" i="2" s="1"/>
  <c r="S90" i="2"/>
  <c r="Y121" i="2"/>
  <c r="AA121" i="2" s="1"/>
  <c r="AC121" i="2" s="1"/>
  <c r="S87" i="2"/>
  <c r="U87" i="2" s="1"/>
  <c r="W87" i="2" s="1"/>
  <c r="S79" i="2"/>
  <c r="U79" i="2" s="1"/>
  <c r="W79" i="2" s="1"/>
  <c r="S99" i="2"/>
  <c r="O99" i="2"/>
  <c r="Q99" i="2" s="1"/>
  <c r="S123" i="2"/>
  <c r="U123" i="2" s="1"/>
  <c r="W123" i="2" s="1"/>
  <c r="S104" i="2"/>
  <c r="S81" i="2"/>
  <c r="Y81" i="2" s="1"/>
  <c r="AA81" i="2" s="1"/>
  <c r="AC81" i="2" s="1"/>
  <c r="S111" i="2"/>
  <c r="U111" i="2" s="1"/>
  <c r="W111" i="2" s="1"/>
  <c r="S122" i="2"/>
  <c r="Y122" i="2" s="1"/>
  <c r="AA122" i="2" s="1"/>
  <c r="AC122" i="2" s="1"/>
  <c r="S80" i="2"/>
  <c r="Y80" i="2" s="1"/>
  <c r="AA80" i="2" s="1"/>
  <c r="AC80" i="2" s="1"/>
  <c r="S98" i="2"/>
  <c r="S83" i="2"/>
  <c r="S116" i="2"/>
  <c r="S115" i="2"/>
  <c r="S78" i="2"/>
  <c r="S92" i="2"/>
  <c r="S89" i="2"/>
  <c r="U89" i="2" s="1"/>
  <c r="W89" i="2" s="1"/>
  <c r="Y102" i="2"/>
  <c r="AA102" i="2" s="1"/>
  <c r="AC102" i="2" s="1"/>
  <c r="S108" i="2"/>
  <c r="U108" i="2" s="1"/>
  <c r="W108" i="2" s="1"/>
  <c r="S97" i="2"/>
  <c r="U97" i="2" s="1"/>
  <c r="W97" i="2" s="1"/>
  <c r="Y110" i="2"/>
  <c r="AA110" i="2" s="1"/>
  <c r="AC110" i="2" s="1"/>
  <c r="S88" i="2"/>
  <c r="U88" i="2" s="1"/>
  <c r="W88" i="2" s="1"/>
  <c r="S117" i="2"/>
  <c r="U117" i="2" s="1"/>
  <c r="W117" i="2" s="1"/>
  <c r="S66" i="2"/>
  <c r="U66" i="2" s="1"/>
  <c r="W66" i="2" s="1"/>
  <c r="S48" i="2"/>
  <c r="U48" i="2" s="1"/>
  <c r="W48" i="2" s="1"/>
  <c r="S29" i="2"/>
  <c r="U29" i="2" s="1"/>
  <c r="W29" i="2" s="1"/>
  <c r="S51" i="2"/>
  <c r="U51" i="2" s="1"/>
  <c r="W51" i="2" s="1"/>
  <c r="S63" i="2"/>
  <c r="U63" i="2" s="1"/>
  <c r="W63" i="2" s="1"/>
  <c r="S50" i="2"/>
  <c r="U50" i="2" s="1"/>
  <c r="W50" i="2" s="1"/>
  <c r="S72" i="2"/>
  <c r="Y72" i="2" s="1"/>
  <c r="AA72" i="2" s="1"/>
  <c r="AC72" i="2" s="1"/>
  <c r="S68" i="2"/>
  <c r="Y68" i="2" s="1"/>
  <c r="AA68" i="2" s="1"/>
  <c r="AC68" i="2" s="1"/>
  <c r="S45" i="2"/>
  <c r="U45" i="2" s="1"/>
  <c r="W45" i="2" s="1"/>
  <c r="S59" i="2"/>
  <c r="U59" i="2" s="1"/>
  <c r="W59" i="2" s="1"/>
  <c r="S31" i="2"/>
  <c r="U31" i="2" s="1"/>
  <c r="W31" i="2" s="1"/>
  <c r="S44" i="2"/>
  <c r="U44" i="2" s="1"/>
  <c r="W44" i="2" s="1"/>
  <c r="S37" i="2"/>
  <c r="U37" i="2" s="1"/>
  <c r="W37" i="2" s="1"/>
  <c r="S64" i="2"/>
  <c r="U64" i="2" s="1"/>
  <c r="W64" i="2" s="1"/>
  <c r="S41" i="2"/>
  <c r="U41" i="2" s="1"/>
  <c r="W41" i="2" s="1"/>
  <c r="S75" i="2"/>
  <c r="U75" i="2" s="1"/>
  <c r="W75" i="2" s="1"/>
  <c r="S60" i="2"/>
  <c r="U60" i="2" s="1"/>
  <c r="W60" i="2" s="1"/>
  <c r="S36" i="2"/>
  <c r="U36" i="2" s="1"/>
  <c r="W36" i="2" s="1"/>
  <c r="S30" i="2"/>
  <c r="U30" i="2" s="1"/>
  <c r="W30" i="2" s="1"/>
  <c r="S28" i="2"/>
  <c r="S74" i="2"/>
  <c r="S46" i="2"/>
  <c r="U46" i="2" s="1"/>
  <c r="W46" i="2" s="1"/>
  <c r="S57" i="2"/>
  <c r="U57" i="2" s="1"/>
  <c r="W57" i="2" s="1"/>
  <c r="Y43" i="2"/>
  <c r="AA43" i="2" s="1"/>
  <c r="AC43" i="2" s="1"/>
  <c r="S58" i="2"/>
  <c r="U58" i="2" s="1"/>
  <c r="W58" i="2" s="1"/>
  <c r="S39" i="2"/>
  <c r="U39" i="2" s="1"/>
  <c r="W39" i="2" s="1"/>
  <c r="Y71" i="2"/>
  <c r="AA71" i="2" s="1"/>
  <c r="AC71" i="2" s="1"/>
  <c r="S65" i="2"/>
  <c r="U65" i="2" s="1"/>
  <c r="W65" i="2" s="1"/>
  <c r="S38" i="2"/>
  <c r="U38" i="2" s="1"/>
  <c r="W38" i="2" s="1"/>
  <c r="S40" i="2"/>
  <c r="U40" i="2" s="1"/>
  <c r="W40" i="2" s="1"/>
  <c r="O67" i="2"/>
  <c r="Q67" i="2" s="1"/>
  <c r="S67" i="2"/>
  <c r="U67" i="2" s="1"/>
  <c r="W67" i="2" s="1"/>
  <c r="O42" i="2"/>
  <c r="Q42" i="2" s="1"/>
  <c r="S42" i="2"/>
  <c r="U42" i="2" s="1"/>
  <c r="W42" i="2" s="1"/>
  <c r="S49" i="2"/>
  <c r="U49" i="2" s="1"/>
  <c r="W49" i="2" s="1"/>
  <c r="O49" i="2"/>
  <c r="Q49" i="2" s="1"/>
  <c r="S55" i="2"/>
  <c r="Y55" i="2" s="1"/>
  <c r="AA55" i="2" s="1"/>
  <c r="AC55" i="2" s="1"/>
  <c r="S70" i="2"/>
  <c r="S56" i="2"/>
  <c r="S69" i="2"/>
  <c r="U69" i="2" s="1"/>
  <c r="W69" i="2" s="1"/>
  <c r="S76" i="2"/>
  <c r="U76" i="2" s="1"/>
  <c r="W76" i="2" s="1"/>
  <c r="S34" i="2"/>
  <c r="Y34" i="2" s="1"/>
  <c r="AA34" i="2" s="1"/>
  <c r="AC34" i="2" s="1"/>
  <c r="S62" i="2"/>
  <c r="S52" i="2"/>
  <c r="S54" i="2"/>
  <c r="S33" i="2"/>
  <c r="Y33" i="2" s="1"/>
  <c r="AA33" i="2" s="1"/>
  <c r="AC33" i="2" s="1"/>
  <c r="S35" i="2"/>
  <c r="Y35" i="2" s="1"/>
  <c r="AA35" i="2" s="1"/>
  <c r="AC35" i="2" s="1"/>
  <c r="S47" i="2"/>
  <c r="S73" i="2"/>
  <c r="U73" i="2" s="1"/>
  <c r="W73" i="2" s="1"/>
  <c r="Y61" i="2"/>
  <c r="AA61" i="2" s="1"/>
  <c r="AC61" i="2" s="1"/>
  <c r="O61" i="2"/>
  <c r="Q61" i="2" s="1"/>
  <c r="S32" i="2"/>
  <c r="Y32" i="2" s="1"/>
  <c r="AA32" i="2" s="1"/>
  <c r="AC32" i="2" s="1"/>
  <c r="S53" i="2"/>
  <c r="Y53" i="2" s="1"/>
  <c r="AA53" i="2" s="1"/>
  <c r="AC53" i="2" s="1"/>
  <c r="D13" i="5"/>
  <c r="E13" i="5" s="1"/>
  <c r="F13" i="5" s="1"/>
  <c r="G13" i="5" s="1"/>
  <c r="E20" i="2"/>
  <c r="E21" i="2" s="1"/>
  <c r="C21" i="2" s="1"/>
  <c r="BC27" i="2"/>
  <c r="F11" i="5"/>
  <c r="Y101" i="2" l="1"/>
  <c r="AA101" i="2" s="1"/>
  <c r="AC101" i="2" s="1"/>
  <c r="Y107" i="2"/>
  <c r="AA107" i="2" s="1"/>
  <c r="AC107" i="2" s="1"/>
  <c r="Y109" i="2"/>
  <c r="AA109" i="2" s="1"/>
  <c r="AC109" i="2" s="1"/>
  <c r="Y123" i="2"/>
  <c r="AA123" i="2" s="1"/>
  <c r="AC123" i="2" s="1"/>
  <c r="Y86" i="2"/>
  <c r="AA86" i="2" s="1"/>
  <c r="AC86" i="2" s="1"/>
  <c r="AE121" i="2"/>
  <c r="AG121" i="2" s="1"/>
  <c r="AI121" i="2" s="1"/>
  <c r="Y100" i="2"/>
  <c r="AA100" i="2" s="1"/>
  <c r="AC100" i="2" s="1"/>
  <c r="Y118" i="2"/>
  <c r="U68" i="2"/>
  <c r="W68" i="2" s="1"/>
  <c r="Y120" i="2"/>
  <c r="AA120" i="2" s="1"/>
  <c r="AC120" i="2" s="1"/>
  <c r="Y114" i="2"/>
  <c r="AA114" i="2" s="1"/>
  <c r="AC114" i="2" s="1"/>
  <c r="Y84" i="2"/>
  <c r="Y103" i="2"/>
  <c r="AA103" i="2" s="1"/>
  <c r="AC103" i="2" s="1"/>
  <c r="Y95" i="2"/>
  <c r="AA95" i="2" s="1"/>
  <c r="AC95" i="2" s="1"/>
  <c r="Y117" i="2"/>
  <c r="AA117" i="2" s="1"/>
  <c r="AC117" i="2" s="1"/>
  <c r="Y97" i="2"/>
  <c r="AA97" i="2" s="1"/>
  <c r="AC97" i="2" s="1"/>
  <c r="AE107" i="2"/>
  <c r="AG107" i="2" s="1"/>
  <c r="AI107" i="2" s="1"/>
  <c r="Y124" i="2"/>
  <c r="AA124" i="2" s="1"/>
  <c r="AC124" i="2" s="1"/>
  <c r="Y94" i="2"/>
  <c r="AA94" i="2" s="1"/>
  <c r="AC94" i="2" s="1"/>
  <c r="Y82" i="2"/>
  <c r="AE82" i="2" s="1"/>
  <c r="AG82" i="2" s="1"/>
  <c r="AI82" i="2" s="1"/>
  <c r="Y79" i="2"/>
  <c r="AA79" i="2" s="1"/>
  <c r="AC79" i="2" s="1"/>
  <c r="Y113" i="2"/>
  <c r="AA113" i="2" s="1"/>
  <c r="AC113" i="2" s="1"/>
  <c r="Y85" i="2"/>
  <c r="Y91" i="2"/>
  <c r="AE91" i="2" s="1"/>
  <c r="AG91" i="2" s="1"/>
  <c r="AI91" i="2" s="1"/>
  <c r="Y112" i="2"/>
  <c r="AA112" i="2" s="1"/>
  <c r="AC112" i="2" s="1"/>
  <c r="U93" i="2"/>
  <c r="W93" i="2" s="1"/>
  <c r="AE93" i="2"/>
  <c r="AG93" i="2" s="1"/>
  <c r="AI93" i="2" s="1"/>
  <c r="Y96" i="2"/>
  <c r="AA96" i="2" s="1"/>
  <c r="AC96" i="2" s="1"/>
  <c r="Y111" i="2"/>
  <c r="AE114" i="2"/>
  <c r="AG114" i="2" s="1"/>
  <c r="AI114" i="2" s="1"/>
  <c r="U106" i="2"/>
  <c r="W106" i="2" s="1"/>
  <c r="Y106" i="2"/>
  <c r="AE106" i="2" s="1"/>
  <c r="AG106" i="2" s="1"/>
  <c r="AI106" i="2" s="1"/>
  <c r="U116" i="2"/>
  <c r="W116" i="2" s="1"/>
  <c r="U78" i="2"/>
  <c r="W78" i="2" s="1"/>
  <c r="Y88" i="2"/>
  <c r="U81" i="2"/>
  <c r="W81" i="2" s="1"/>
  <c r="AE81" i="2"/>
  <c r="AG81" i="2" s="1"/>
  <c r="AI81" i="2" s="1"/>
  <c r="Y108" i="2"/>
  <c r="AE102" i="2"/>
  <c r="AG102" i="2" s="1"/>
  <c r="AI102" i="2" s="1"/>
  <c r="Y78" i="2"/>
  <c r="AA78" i="2" s="1"/>
  <c r="AC78" i="2" s="1"/>
  <c r="AE97" i="2"/>
  <c r="AG97" i="2" s="1"/>
  <c r="AI97" i="2" s="1"/>
  <c r="U90" i="2"/>
  <c r="W90" i="2" s="1"/>
  <c r="Y90" i="2"/>
  <c r="U83" i="2"/>
  <c r="W83" i="2" s="1"/>
  <c r="Y83" i="2"/>
  <c r="AA83" i="2" s="1"/>
  <c r="AC83" i="2" s="1"/>
  <c r="U80" i="2"/>
  <c r="W80" i="2" s="1"/>
  <c r="AE80" i="2"/>
  <c r="AG80" i="2" s="1"/>
  <c r="AI80" i="2" s="1"/>
  <c r="AE123" i="2"/>
  <c r="AG123" i="2" s="1"/>
  <c r="AI123" i="2" s="1"/>
  <c r="AE86" i="2"/>
  <c r="U119" i="2"/>
  <c r="W119" i="2" s="1"/>
  <c r="Y119" i="2"/>
  <c r="U126" i="2"/>
  <c r="W126" i="2" s="1"/>
  <c r="Y126" i="2"/>
  <c r="U98" i="2"/>
  <c r="W98" i="2" s="1"/>
  <c r="Y98" i="2"/>
  <c r="AA98" i="2" s="1"/>
  <c r="AC98" i="2" s="1"/>
  <c r="U122" i="2"/>
  <c r="W122" i="2" s="1"/>
  <c r="AE122" i="2"/>
  <c r="AG122" i="2" s="1"/>
  <c r="AI122" i="2" s="1"/>
  <c r="AA77" i="2"/>
  <c r="AC77" i="2" s="1"/>
  <c r="AE77" i="2"/>
  <c r="Y89" i="2"/>
  <c r="Y115" i="2"/>
  <c r="AA115" i="2" s="1"/>
  <c r="AC115" i="2" s="1"/>
  <c r="AA125" i="2"/>
  <c r="AC125" i="2" s="1"/>
  <c r="AK125" i="2"/>
  <c r="AM125" i="2" s="1"/>
  <c r="AO125" i="2" s="1"/>
  <c r="U92" i="2"/>
  <c r="W92" i="2" s="1"/>
  <c r="Y92" i="2"/>
  <c r="AA92" i="2" s="1"/>
  <c r="AC92" i="2" s="1"/>
  <c r="U105" i="2"/>
  <c r="W105" i="2" s="1"/>
  <c r="Y105" i="2"/>
  <c r="U115" i="2"/>
  <c r="W115" i="2" s="1"/>
  <c r="AE110" i="2"/>
  <c r="AG110" i="2" s="1"/>
  <c r="AI110" i="2" s="1"/>
  <c r="U104" i="2"/>
  <c r="W104" i="2" s="1"/>
  <c r="Y104" i="2"/>
  <c r="AA104" i="2" s="1"/>
  <c r="AC104" i="2" s="1"/>
  <c r="U99" i="2"/>
  <c r="W99" i="2" s="1"/>
  <c r="Y99" i="2"/>
  <c r="AE99" i="2" s="1"/>
  <c r="AG99" i="2" s="1"/>
  <c r="AI99" i="2" s="1"/>
  <c r="Y116" i="2"/>
  <c r="AA116" i="2" s="1"/>
  <c r="AC116" i="2" s="1"/>
  <c r="Y87" i="2"/>
  <c r="AA87" i="2" s="1"/>
  <c r="AC87" i="2" s="1"/>
  <c r="Y41" i="2"/>
  <c r="AA41" i="2" s="1"/>
  <c r="AC41" i="2" s="1"/>
  <c r="U72" i="2"/>
  <c r="W72" i="2" s="1"/>
  <c r="Y31" i="2"/>
  <c r="AA31" i="2" s="1"/>
  <c r="AC31" i="2" s="1"/>
  <c r="Y66" i="2"/>
  <c r="AA66" i="2" s="1"/>
  <c r="AC66" i="2" s="1"/>
  <c r="Y44" i="2"/>
  <c r="AA44" i="2" s="1"/>
  <c r="AC44" i="2" s="1"/>
  <c r="Y60" i="2"/>
  <c r="AA60" i="2" s="1"/>
  <c r="AC60" i="2" s="1"/>
  <c r="Y64" i="2"/>
  <c r="AA64" i="2" s="1"/>
  <c r="AC64" i="2" s="1"/>
  <c r="Y29" i="2"/>
  <c r="AA29" i="2" s="1"/>
  <c r="AC29" i="2" s="1"/>
  <c r="Y45" i="2"/>
  <c r="AA45" i="2" s="1"/>
  <c r="AC45" i="2" s="1"/>
  <c r="Y51" i="2"/>
  <c r="AA51" i="2" s="1"/>
  <c r="AC51" i="2" s="1"/>
  <c r="Y48" i="2"/>
  <c r="AA48" i="2" s="1"/>
  <c r="AC48" i="2" s="1"/>
  <c r="Y50" i="2"/>
  <c r="AA50" i="2" s="1"/>
  <c r="AC50" i="2" s="1"/>
  <c r="Y75" i="2"/>
  <c r="AA75" i="2" s="1"/>
  <c r="AC75" i="2" s="1"/>
  <c r="Y63" i="2"/>
  <c r="AA63" i="2" s="1"/>
  <c r="AC63" i="2" s="1"/>
  <c r="Y59" i="2"/>
  <c r="AA59" i="2" s="1"/>
  <c r="AC59" i="2" s="1"/>
  <c r="AE71" i="2"/>
  <c r="AK71" i="2" s="1"/>
  <c r="AM71" i="2" s="1"/>
  <c r="AO71" i="2" s="1"/>
  <c r="Y58" i="2"/>
  <c r="AE58" i="2" s="1"/>
  <c r="AG58" i="2" s="1"/>
  <c r="AI58" i="2" s="1"/>
  <c r="Y37" i="2"/>
  <c r="AA37" i="2" s="1"/>
  <c r="AC37" i="2" s="1"/>
  <c r="Y65" i="2"/>
  <c r="AA65" i="2" s="1"/>
  <c r="AC65" i="2" s="1"/>
  <c r="Y36" i="2"/>
  <c r="AE36" i="2" s="1"/>
  <c r="AG36" i="2" s="1"/>
  <c r="AI36" i="2" s="1"/>
  <c r="Y30" i="2"/>
  <c r="AA30" i="2" s="1"/>
  <c r="AC30" i="2" s="1"/>
  <c r="Y42" i="2"/>
  <c r="AA42" i="2" s="1"/>
  <c r="AC42" i="2" s="1"/>
  <c r="Y57" i="2"/>
  <c r="AE43" i="2"/>
  <c r="AG43" i="2" s="1"/>
  <c r="AI43" i="2" s="1"/>
  <c r="AE68" i="2"/>
  <c r="AG68" i="2" s="1"/>
  <c r="AI68" i="2" s="1"/>
  <c r="Y39" i="2"/>
  <c r="AE39" i="2" s="1"/>
  <c r="AG39" i="2" s="1"/>
  <c r="AI39" i="2" s="1"/>
  <c r="Y40" i="2"/>
  <c r="U28" i="2"/>
  <c r="W28" i="2" s="1"/>
  <c r="Y28" i="2"/>
  <c r="U74" i="2"/>
  <c r="W74" i="2" s="1"/>
  <c r="Y74" i="2"/>
  <c r="AA74" i="2" s="1"/>
  <c r="AC74" i="2" s="1"/>
  <c r="Y38" i="2"/>
  <c r="Y46" i="2"/>
  <c r="U70" i="2"/>
  <c r="W70" i="2" s="1"/>
  <c r="AE61" i="2"/>
  <c r="AG61" i="2" s="1"/>
  <c r="AI61" i="2" s="1"/>
  <c r="AE33" i="2"/>
  <c r="AG33" i="2" s="1"/>
  <c r="AI33" i="2" s="1"/>
  <c r="AE53" i="2"/>
  <c r="AG53" i="2" s="1"/>
  <c r="AI53" i="2" s="1"/>
  <c r="U32" i="2"/>
  <c r="W32" i="2" s="1"/>
  <c r="U34" i="2"/>
  <c r="W34" i="2" s="1"/>
  <c r="U56" i="2"/>
  <c r="W56" i="2" s="1"/>
  <c r="Y56" i="2"/>
  <c r="Y73" i="2"/>
  <c r="AA73" i="2" s="1"/>
  <c r="AC73" i="2" s="1"/>
  <c r="U55" i="2"/>
  <c r="W55" i="2" s="1"/>
  <c r="AE55" i="2"/>
  <c r="AG55" i="2" s="1"/>
  <c r="AI55" i="2" s="1"/>
  <c r="Y76" i="2"/>
  <c r="AA76" i="2" s="1"/>
  <c r="AC76" i="2" s="1"/>
  <c r="Y54" i="2"/>
  <c r="AA54" i="2" s="1"/>
  <c r="AC54" i="2" s="1"/>
  <c r="U54" i="2"/>
  <c r="W54" i="2" s="1"/>
  <c r="U62" i="2"/>
  <c r="W62" i="2" s="1"/>
  <c r="Y62" i="2"/>
  <c r="AA62" i="2" s="1"/>
  <c r="AC62" i="2" s="1"/>
  <c r="Y69" i="2"/>
  <c r="AA69" i="2" s="1"/>
  <c r="AC69" i="2" s="1"/>
  <c r="U47" i="2"/>
  <c r="W47" i="2" s="1"/>
  <c r="Y47" i="2"/>
  <c r="AA47" i="2" s="1"/>
  <c r="AC47" i="2" s="1"/>
  <c r="AE35" i="2"/>
  <c r="AG35" i="2" s="1"/>
  <c r="AI35" i="2" s="1"/>
  <c r="U35" i="2"/>
  <c r="W35" i="2" s="1"/>
  <c r="Y52" i="2"/>
  <c r="AA52" i="2" s="1"/>
  <c r="AC52" i="2" s="1"/>
  <c r="U52" i="2"/>
  <c r="W52" i="2" s="1"/>
  <c r="Y70" i="2"/>
  <c r="AE70" i="2" s="1"/>
  <c r="AG70" i="2" s="1"/>
  <c r="AI70" i="2" s="1"/>
  <c r="U33" i="2"/>
  <c r="W33" i="2" s="1"/>
  <c r="Y49" i="2"/>
  <c r="AA49" i="2" s="1"/>
  <c r="AC49" i="2" s="1"/>
  <c r="AE72" i="2"/>
  <c r="AG72" i="2" s="1"/>
  <c r="AI72" i="2" s="1"/>
  <c r="AE34" i="2"/>
  <c r="AG34" i="2" s="1"/>
  <c r="AI34" i="2" s="1"/>
  <c r="Y67" i="2"/>
  <c r="AA67" i="2" s="1"/>
  <c r="AC67" i="2" s="1"/>
  <c r="U53" i="2"/>
  <c r="W53" i="2" s="1"/>
  <c r="AE32" i="2"/>
  <c r="AG32" i="2" s="1"/>
  <c r="AI32" i="2" s="1"/>
  <c r="D14" i="5"/>
  <c r="D15" i="5" s="1"/>
  <c r="E15" i="5" s="1"/>
  <c r="F15" i="5" s="1"/>
  <c r="G15" i="5" s="1"/>
  <c r="G11" i="5"/>
  <c r="AE101" i="2" l="1"/>
  <c r="AG101" i="2" s="1"/>
  <c r="AI101" i="2" s="1"/>
  <c r="AE109" i="2"/>
  <c r="AE100" i="2"/>
  <c r="AG100" i="2" s="1"/>
  <c r="AI100" i="2" s="1"/>
  <c r="AK121" i="2"/>
  <c r="AM121" i="2" s="1"/>
  <c r="AO121" i="2" s="1"/>
  <c r="AE103" i="2"/>
  <c r="AG103" i="2" s="1"/>
  <c r="AI103" i="2" s="1"/>
  <c r="AK58" i="2"/>
  <c r="AM58" i="2" s="1"/>
  <c r="AO58" i="2" s="1"/>
  <c r="AK101" i="2"/>
  <c r="AM101" i="2" s="1"/>
  <c r="AO101" i="2" s="1"/>
  <c r="AE117" i="2"/>
  <c r="AG117" i="2" s="1"/>
  <c r="AI117" i="2" s="1"/>
  <c r="AA58" i="2"/>
  <c r="AC58" i="2" s="1"/>
  <c r="AE113" i="2"/>
  <c r="AG113" i="2" s="1"/>
  <c r="AI113" i="2" s="1"/>
  <c r="AE120" i="2"/>
  <c r="AG120" i="2" s="1"/>
  <c r="AI120" i="2" s="1"/>
  <c r="AE124" i="2"/>
  <c r="AG124" i="2" s="1"/>
  <c r="AI124" i="2" s="1"/>
  <c r="AA118" i="2"/>
  <c r="AC118" i="2" s="1"/>
  <c r="AE118" i="2"/>
  <c r="AE44" i="2"/>
  <c r="AG44" i="2" s="1"/>
  <c r="AI44" i="2" s="1"/>
  <c r="AK93" i="2"/>
  <c r="AM93" i="2" s="1"/>
  <c r="AO93" i="2" s="1"/>
  <c r="AE95" i="2"/>
  <c r="AG95" i="2" s="1"/>
  <c r="AI95" i="2" s="1"/>
  <c r="AA84" i="2"/>
  <c r="AC84" i="2" s="1"/>
  <c r="AE84" i="2"/>
  <c r="AG84" i="2" s="1"/>
  <c r="AI84" i="2" s="1"/>
  <c r="AE92" i="2"/>
  <c r="AG92" i="2" s="1"/>
  <c r="AI92" i="2" s="1"/>
  <c r="AE78" i="2"/>
  <c r="AG78" i="2" s="1"/>
  <c r="AI78" i="2" s="1"/>
  <c r="AE79" i="2"/>
  <c r="AG79" i="2" s="1"/>
  <c r="AI79" i="2" s="1"/>
  <c r="AE94" i="2"/>
  <c r="AG94" i="2" s="1"/>
  <c r="AI94" i="2" s="1"/>
  <c r="AK81" i="2"/>
  <c r="AM81" i="2" s="1"/>
  <c r="AO81" i="2" s="1"/>
  <c r="AK107" i="2"/>
  <c r="AM107" i="2" s="1"/>
  <c r="AO107" i="2" s="1"/>
  <c r="AK114" i="2"/>
  <c r="AM114" i="2" s="1"/>
  <c r="AO114" i="2" s="1"/>
  <c r="AA82" i="2"/>
  <c r="AC82" i="2" s="1"/>
  <c r="AK82" i="2"/>
  <c r="AM82" i="2" s="1"/>
  <c r="AO82" i="2" s="1"/>
  <c r="AK100" i="2"/>
  <c r="AM100" i="2" s="1"/>
  <c r="AO100" i="2" s="1"/>
  <c r="AK123" i="2"/>
  <c r="AM123" i="2" s="1"/>
  <c r="AO123" i="2" s="1"/>
  <c r="AA91" i="2"/>
  <c r="AC91" i="2" s="1"/>
  <c r="AK122" i="2"/>
  <c r="AM122" i="2" s="1"/>
  <c r="AO122" i="2" s="1"/>
  <c r="AK80" i="2"/>
  <c r="AM80" i="2" s="1"/>
  <c r="AO80" i="2" s="1"/>
  <c r="AA111" i="2"/>
  <c r="AC111" i="2" s="1"/>
  <c r="AE111" i="2"/>
  <c r="AG111" i="2" s="1"/>
  <c r="AI111" i="2" s="1"/>
  <c r="AE96" i="2"/>
  <c r="AG96" i="2" s="1"/>
  <c r="AI96" i="2" s="1"/>
  <c r="AK103" i="2"/>
  <c r="AM103" i="2" s="1"/>
  <c r="AO103" i="2" s="1"/>
  <c r="AE112" i="2"/>
  <c r="AA106" i="2"/>
  <c r="AC106" i="2" s="1"/>
  <c r="AK106" i="2"/>
  <c r="AM106" i="2" s="1"/>
  <c r="AO106" i="2" s="1"/>
  <c r="AE50" i="2"/>
  <c r="AG50" i="2" s="1"/>
  <c r="AI50" i="2" s="1"/>
  <c r="AK102" i="2"/>
  <c r="AM102" i="2" s="1"/>
  <c r="AO102" i="2" s="1"/>
  <c r="AA85" i="2"/>
  <c r="AC85" i="2" s="1"/>
  <c r="AE85" i="2"/>
  <c r="AG85" i="2" s="1"/>
  <c r="AI85" i="2" s="1"/>
  <c r="AK110" i="2"/>
  <c r="AM110" i="2" s="1"/>
  <c r="AO110" i="2" s="1"/>
  <c r="AG109" i="2"/>
  <c r="AI109" i="2" s="1"/>
  <c r="AK109" i="2"/>
  <c r="AM109" i="2" s="1"/>
  <c r="AO109" i="2" s="1"/>
  <c r="AA88" i="2"/>
  <c r="AC88" i="2" s="1"/>
  <c r="AE88" i="2"/>
  <c r="AG88" i="2" s="1"/>
  <c r="AI88" i="2" s="1"/>
  <c r="AA105" i="2"/>
  <c r="AC105" i="2" s="1"/>
  <c r="AE105" i="2"/>
  <c r="AG105" i="2" s="1"/>
  <c r="AI105" i="2" s="1"/>
  <c r="AA126" i="2"/>
  <c r="AC126" i="2" s="1"/>
  <c r="AE126" i="2"/>
  <c r="AG126" i="2" s="1"/>
  <c r="AI126" i="2" s="1"/>
  <c r="AG86" i="2"/>
  <c r="AI86" i="2" s="1"/>
  <c r="AK86" i="2"/>
  <c r="AM86" i="2" s="1"/>
  <c r="AO86" i="2" s="1"/>
  <c r="AK97" i="2"/>
  <c r="AM97" i="2" s="1"/>
  <c r="AO97" i="2" s="1"/>
  <c r="AK91" i="2"/>
  <c r="AM91" i="2" s="1"/>
  <c r="AO91" i="2" s="1"/>
  <c r="AG77" i="2"/>
  <c r="AI77" i="2" s="1"/>
  <c r="AK77" i="2"/>
  <c r="AM77" i="2" s="1"/>
  <c r="AO77" i="2" s="1"/>
  <c r="AE87" i="2"/>
  <c r="AG87" i="2" s="1"/>
  <c r="AI87" i="2" s="1"/>
  <c r="AE115" i="2"/>
  <c r="AA108" i="2"/>
  <c r="AC108" i="2" s="1"/>
  <c r="AE108" i="2"/>
  <c r="AG108" i="2" s="1"/>
  <c r="AI108" i="2" s="1"/>
  <c r="AE64" i="2"/>
  <c r="AG64" i="2" s="1"/>
  <c r="AI64" i="2" s="1"/>
  <c r="AE42" i="2"/>
  <c r="AG42" i="2" s="1"/>
  <c r="AI42" i="2" s="1"/>
  <c r="AE104" i="2"/>
  <c r="AA89" i="2"/>
  <c r="AC89" i="2" s="1"/>
  <c r="AE89" i="2"/>
  <c r="AE98" i="2"/>
  <c r="AA90" i="2"/>
  <c r="AC90" i="2" s="1"/>
  <c r="AE90" i="2"/>
  <c r="AE51" i="2"/>
  <c r="AG51" i="2" s="1"/>
  <c r="AI51" i="2" s="1"/>
  <c r="AE41" i="2"/>
  <c r="AG41" i="2" s="1"/>
  <c r="AI41" i="2" s="1"/>
  <c r="AA99" i="2"/>
  <c r="AC99" i="2" s="1"/>
  <c r="AK99" i="2"/>
  <c r="AM99" i="2" s="1"/>
  <c r="AO99" i="2" s="1"/>
  <c r="AA119" i="2"/>
  <c r="AC119" i="2" s="1"/>
  <c r="AE119" i="2"/>
  <c r="AG119" i="2" s="1"/>
  <c r="AI119" i="2" s="1"/>
  <c r="AE83" i="2"/>
  <c r="AE116" i="2"/>
  <c r="AG116" i="2" s="1"/>
  <c r="AI116" i="2" s="1"/>
  <c r="AE59" i="2"/>
  <c r="AG59" i="2" s="1"/>
  <c r="AI59" i="2" s="1"/>
  <c r="AE31" i="2"/>
  <c r="AG31" i="2" s="1"/>
  <c r="AI31" i="2" s="1"/>
  <c r="AA36" i="2"/>
  <c r="AC36" i="2" s="1"/>
  <c r="AE45" i="2"/>
  <c r="AK45" i="2" s="1"/>
  <c r="AM45" i="2" s="1"/>
  <c r="AO45" i="2" s="1"/>
  <c r="AE66" i="2"/>
  <c r="AG66" i="2" s="1"/>
  <c r="AI66" i="2" s="1"/>
  <c r="AE60" i="2"/>
  <c r="AG60" i="2" s="1"/>
  <c r="AI60" i="2" s="1"/>
  <c r="AE29" i="2"/>
  <c r="AG71" i="2"/>
  <c r="AI71" i="2" s="1"/>
  <c r="AE48" i="2"/>
  <c r="AG48" i="2" s="1"/>
  <c r="AI48" i="2" s="1"/>
  <c r="AE37" i="2"/>
  <c r="AG37" i="2" s="1"/>
  <c r="AI37" i="2" s="1"/>
  <c r="AE65" i="2"/>
  <c r="AG65" i="2" s="1"/>
  <c r="AI65" i="2" s="1"/>
  <c r="AE63" i="2"/>
  <c r="AG63" i="2" s="1"/>
  <c r="AI63" i="2" s="1"/>
  <c r="AE75" i="2"/>
  <c r="AK33" i="2"/>
  <c r="AM33" i="2" s="1"/>
  <c r="AO33" i="2" s="1"/>
  <c r="AA39" i="2"/>
  <c r="AC39" i="2" s="1"/>
  <c r="AE74" i="2"/>
  <c r="AG74" i="2" s="1"/>
  <c r="AI74" i="2" s="1"/>
  <c r="AE73" i="2"/>
  <c r="AG73" i="2" s="1"/>
  <c r="AI73" i="2" s="1"/>
  <c r="AK55" i="2"/>
  <c r="AM55" i="2" s="1"/>
  <c r="AO55" i="2" s="1"/>
  <c r="AK43" i="2"/>
  <c r="AM43" i="2" s="1"/>
  <c r="AO43" i="2" s="1"/>
  <c r="AK53" i="2"/>
  <c r="AM53" i="2" s="1"/>
  <c r="AO53" i="2" s="1"/>
  <c r="AK50" i="2"/>
  <c r="AM50" i="2" s="1"/>
  <c r="AO50" i="2" s="1"/>
  <c r="AE30" i="2"/>
  <c r="AG30" i="2" s="1"/>
  <c r="AI30" i="2" s="1"/>
  <c r="AA38" i="2"/>
  <c r="AC38" i="2" s="1"/>
  <c r="AA28" i="2"/>
  <c r="AC28" i="2" s="1"/>
  <c r="AE28" i="2"/>
  <c r="AG28" i="2" s="1"/>
  <c r="AI28" i="2" s="1"/>
  <c r="AA57" i="2"/>
  <c r="AC57" i="2" s="1"/>
  <c r="AE57" i="2"/>
  <c r="AG57" i="2" s="1"/>
  <c r="AI57" i="2" s="1"/>
  <c r="AK68" i="2"/>
  <c r="AM68" i="2" s="1"/>
  <c r="AO68" i="2" s="1"/>
  <c r="AA40" i="2"/>
  <c r="AC40" i="2" s="1"/>
  <c r="AE49" i="2"/>
  <c r="AG49" i="2" s="1"/>
  <c r="AI49" i="2" s="1"/>
  <c r="AA46" i="2"/>
  <c r="AC46" i="2" s="1"/>
  <c r="AE46" i="2"/>
  <c r="AE40" i="2"/>
  <c r="AG40" i="2" s="1"/>
  <c r="AI40" i="2" s="1"/>
  <c r="AE54" i="2"/>
  <c r="AG54" i="2" s="1"/>
  <c r="AI54" i="2" s="1"/>
  <c r="AE52" i="2"/>
  <c r="AG52" i="2" s="1"/>
  <c r="AI52" i="2" s="1"/>
  <c r="AE38" i="2"/>
  <c r="AG38" i="2" s="1"/>
  <c r="AI38" i="2" s="1"/>
  <c r="AK39" i="2"/>
  <c r="AM39" i="2" s="1"/>
  <c r="AO39" i="2" s="1"/>
  <c r="AE47" i="2"/>
  <c r="AG47" i="2" s="1"/>
  <c r="AI47" i="2" s="1"/>
  <c r="AK35" i="2"/>
  <c r="AM35" i="2" s="1"/>
  <c r="AO35" i="2" s="1"/>
  <c r="AE67" i="2"/>
  <c r="AA56" i="2"/>
  <c r="AC56" i="2" s="1"/>
  <c r="AE56" i="2"/>
  <c r="AK36" i="2"/>
  <c r="AM36" i="2" s="1"/>
  <c r="AO36" i="2" s="1"/>
  <c r="AE62" i="2"/>
  <c r="AG62" i="2" s="1"/>
  <c r="AI62" i="2" s="1"/>
  <c r="AE76" i="2"/>
  <c r="AG76" i="2" s="1"/>
  <c r="AI76" i="2" s="1"/>
  <c r="AK72" i="2"/>
  <c r="AM72" i="2" s="1"/>
  <c r="AO72" i="2" s="1"/>
  <c r="AK61" i="2"/>
  <c r="AM61" i="2" s="1"/>
  <c r="AO61" i="2" s="1"/>
  <c r="AA70" i="2"/>
  <c r="AC70" i="2" s="1"/>
  <c r="AK70" i="2"/>
  <c r="AM70" i="2" s="1"/>
  <c r="AO70" i="2" s="1"/>
  <c r="AE69" i="2"/>
  <c r="AK34" i="2"/>
  <c r="AM34" i="2" s="1"/>
  <c r="AO34" i="2" s="1"/>
  <c r="AK32" i="2"/>
  <c r="AM32" i="2" s="1"/>
  <c r="AO32" i="2" s="1"/>
  <c r="E14" i="5"/>
  <c r="F14" i="5" s="1"/>
  <c r="D17" i="5"/>
  <c r="B25" i="2"/>
  <c r="D25" i="2"/>
  <c r="C25" i="2"/>
  <c r="AK124" i="2" l="1"/>
  <c r="AM124" i="2" s="1"/>
  <c r="AO124" i="2" s="1"/>
  <c r="AK44" i="2"/>
  <c r="AM44" i="2" s="1"/>
  <c r="AO44" i="2" s="1"/>
  <c r="AK117" i="2"/>
  <c r="AM117" i="2" s="1"/>
  <c r="AO117" i="2" s="1"/>
  <c r="AK88" i="2"/>
  <c r="AM88" i="2" s="1"/>
  <c r="AO88" i="2" s="1"/>
  <c r="AK92" i="2"/>
  <c r="AM92" i="2" s="1"/>
  <c r="AO92" i="2" s="1"/>
  <c r="AK95" i="2"/>
  <c r="AM95" i="2" s="1"/>
  <c r="AO95" i="2" s="1"/>
  <c r="AK31" i="2"/>
  <c r="AM31" i="2" s="1"/>
  <c r="AO31" i="2" s="1"/>
  <c r="AK78" i="2"/>
  <c r="AM78" i="2" s="1"/>
  <c r="AO78" i="2" s="1"/>
  <c r="AG118" i="2"/>
  <c r="AI118" i="2" s="1"/>
  <c r="AK118" i="2"/>
  <c r="AM118" i="2" s="1"/>
  <c r="AO118" i="2" s="1"/>
  <c r="AK113" i="2"/>
  <c r="AM113" i="2" s="1"/>
  <c r="AO113" i="2" s="1"/>
  <c r="AK42" i="2"/>
  <c r="AM42" i="2" s="1"/>
  <c r="AO42" i="2" s="1"/>
  <c r="AK85" i="2"/>
  <c r="AM85" i="2" s="1"/>
  <c r="AO85" i="2" s="1"/>
  <c r="AK120" i="2"/>
  <c r="AM120" i="2" s="1"/>
  <c r="AO120" i="2" s="1"/>
  <c r="AK116" i="2"/>
  <c r="AM116" i="2" s="1"/>
  <c r="AO116" i="2" s="1"/>
  <c r="AK51" i="2"/>
  <c r="AM51" i="2" s="1"/>
  <c r="AO51" i="2" s="1"/>
  <c r="AG45" i="2"/>
  <c r="AI45" i="2" s="1"/>
  <c r="AK96" i="2"/>
  <c r="AM96" i="2" s="1"/>
  <c r="AO96" i="2" s="1"/>
  <c r="AK94" i="2"/>
  <c r="AM94" i="2" s="1"/>
  <c r="AO94" i="2" s="1"/>
  <c r="AK111" i="2"/>
  <c r="AM111" i="2" s="1"/>
  <c r="AO111" i="2" s="1"/>
  <c r="AK84" i="2"/>
  <c r="AM84" i="2" s="1"/>
  <c r="AO84" i="2" s="1"/>
  <c r="AK105" i="2"/>
  <c r="AM105" i="2" s="1"/>
  <c r="AO105" i="2" s="1"/>
  <c r="AK79" i="2"/>
  <c r="AM79" i="2" s="1"/>
  <c r="AO79" i="2" s="1"/>
  <c r="AK59" i="2"/>
  <c r="AM59" i="2" s="1"/>
  <c r="AO59" i="2" s="1"/>
  <c r="AG112" i="2"/>
  <c r="AI112" i="2" s="1"/>
  <c r="AK112" i="2"/>
  <c r="AM112" i="2" s="1"/>
  <c r="AO112" i="2" s="1"/>
  <c r="AK87" i="2"/>
  <c r="AM87" i="2" s="1"/>
  <c r="AO87" i="2" s="1"/>
  <c r="AG115" i="2"/>
  <c r="AI115" i="2" s="1"/>
  <c r="AK115" i="2"/>
  <c r="AM115" i="2" s="1"/>
  <c r="AO115" i="2" s="1"/>
  <c r="AK41" i="2"/>
  <c r="AM41" i="2" s="1"/>
  <c r="AO41" i="2" s="1"/>
  <c r="AG83" i="2"/>
  <c r="AI83" i="2" s="1"/>
  <c r="AK83" i="2"/>
  <c r="AM83" i="2" s="1"/>
  <c r="AO83" i="2" s="1"/>
  <c r="AG104" i="2"/>
  <c r="AI104" i="2" s="1"/>
  <c r="AK104" i="2"/>
  <c r="AM104" i="2" s="1"/>
  <c r="AO104" i="2" s="1"/>
  <c r="AK60" i="2"/>
  <c r="AM60" i="2" s="1"/>
  <c r="AO60" i="2" s="1"/>
  <c r="AG90" i="2"/>
  <c r="AI90" i="2" s="1"/>
  <c r="AK90" i="2"/>
  <c r="AM90" i="2" s="1"/>
  <c r="AO90" i="2" s="1"/>
  <c r="AG98" i="2"/>
  <c r="AI98" i="2" s="1"/>
  <c r="AK98" i="2"/>
  <c r="AM98" i="2" s="1"/>
  <c r="AO98" i="2" s="1"/>
  <c r="AK73" i="2"/>
  <c r="AM73" i="2" s="1"/>
  <c r="AO73" i="2" s="1"/>
  <c r="AK64" i="2"/>
  <c r="AM64" i="2" s="1"/>
  <c r="AO64" i="2" s="1"/>
  <c r="AK66" i="2"/>
  <c r="AM66" i="2" s="1"/>
  <c r="AO66" i="2" s="1"/>
  <c r="AK119" i="2"/>
  <c r="AM119" i="2" s="1"/>
  <c r="AO119" i="2" s="1"/>
  <c r="AG89" i="2"/>
  <c r="AI89" i="2" s="1"/>
  <c r="AK89" i="2"/>
  <c r="AM89" i="2" s="1"/>
  <c r="AO89" i="2" s="1"/>
  <c r="AK126" i="2"/>
  <c r="AM126" i="2" s="1"/>
  <c r="AO126" i="2" s="1"/>
  <c r="AK108" i="2"/>
  <c r="AM108" i="2" s="1"/>
  <c r="AO108" i="2" s="1"/>
  <c r="AK37" i="2"/>
  <c r="AM37" i="2" s="1"/>
  <c r="AO37" i="2" s="1"/>
  <c r="AK74" i="2"/>
  <c r="AM74" i="2" s="1"/>
  <c r="AO74" i="2" s="1"/>
  <c r="AK48" i="2"/>
  <c r="AM48" i="2" s="1"/>
  <c r="AO48" i="2" s="1"/>
  <c r="AG29" i="2"/>
  <c r="AI29" i="2" s="1"/>
  <c r="AK29" i="2"/>
  <c r="AM29" i="2" s="1"/>
  <c r="AO29" i="2" s="1"/>
  <c r="AK65" i="2"/>
  <c r="AM65" i="2" s="1"/>
  <c r="AO65" i="2" s="1"/>
  <c r="AG75" i="2"/>
  <c r="AI75" i="2" s="1"/>
  <c r="AK75" i="2"/>
  <c r="AM75" i="2" s="1"/>
  <c r="AO75" i="2" s="1"/>
  <c r="AK63" i="2"/>
  <c r="AM63" i="2" s="1"/>
  <c r="AO63" i="2" s="1"/>
  <c r="AK30" i="2"/>
  <c r="AM30" i="2" s="1"/>
  <c r="AO30" i="2" s="1"/>
  <c r="AK62" i="2"/>
  <c r="AM62" i="2" s="1"/>
  <c r="AO62" i="2" s="1"/>
  <c r="AK28" i="2"/>
  <c r="AM28" i="2" s="1"/>
  <c r="AO28" i="2" s="1"/>
  <c r="AK52" i="2"/>
  <c r="AM52" i="2" s="1"/>
  <c r="AO52" i="2" s="1"/>
  <c r="AK49" i="2"/>
  <c r="AM49" i="2" s="1"/>
  <c r="AO49" i="2" s="1"/>
  <c r="AK40" i="2"/>
  <c r="AM40" i="2" s="1"/>
  <c r="AO40" i="2" s="1"/>
  <c r="AK57" i="2"/>
  <c r="AM57" i="2" s="1"/>
  <c r="AO57" i="2" s="1"/>
  <c r="AK54" i="2"/>
  <c r="AM54" i="2" s="1"/>
  <c r="AO54" i="2" s="1"/>
  <c r="AK38" i="2"/>
  <c r="AM38" i="2" s="1"/>
  <c r="AO38" i="2" s="1"/>
  <c r="AK76" i="2"/>
  <c r="AM76" i="2" s="1"/>
  <c r="AO76" i="2" s="1"/>
  <c r="AG46" i="2"/>
  <c r="AI46" i="2" s="1"/>
  <c r="AK46" i="2"/>
  <c r="AM46" i="2" s="1"/>
  <c r="AO46" i="2" s="1"/>
  <c r="AG67" i="2"/>
  <c r="AI67" i="2" s="1"/>
  <c r="AK67" i="2"/>
  <c r="AM67" i="2" s="1"/>
  <c r="AO67" i="2" s="1"/>
  <c r="AG56" i="2"/>
  <c r="AI56" i="2" s="1"/>
  <c r="AK56" i="2"/>
  <c r="AM56" i="2" s="1"/>
  <c r="AO56" i="2" s="1"/>
  <c r="AK47" i="2"/>
  <c r="AM47" i="2" s="1"/>
  <c r="AO47" i="2" s="1"/>
  <c r="AG69" i="2"/>
  <c r="AI69" i="2" s="1"/>
  <c r="AK69" i="2"/>
  <c r="AM69" i="2" s="1"/>
  <c r="AO69" i="2" s="1"/>
  <c r="E17" i="5"/>
  <c r="G14" i="5"/>
  <c r="G17" i="5" s="1"/>
  <c r="F17" i="5"/>
  <c r="D13" i="2"/>
  <c r="BJ27" i="2"/>
  <c r="L88" i="2" l="1"/>
  <c r="L98" i="2"/>
  <c r="L92" i="2"/>
  <c r="L99" i="2"/>
  <c r="L80" i="2"/>
  <c r="L91" i="2"/>
  <c r="L125" i="2"/>
  <c r="L110" i="2"/>
  <c r="L85" i="2"/>
  <c r="L86" i="2"/>
  <c r="L89" i="2"/>
  <c r="L104" i="2"/>
  <c r="L107" i="2"/>
  <c r="L126" i="2"/>
  <c r="L77" i="2"/>
  <c r="L119" i="2"/>
  <c r="L90" i="2"/>
  <c r="L101" i="2"/>
  <c r="L112" i="2"/>
  <c r="L123" i="2"/>
  <c r="L78" i="2"/>
  <c r="L124" i="2"/>
  <c r="L116" i="2"/>
  <c r="L106" i="2"/>
  <c r="L100" i="2"/>
  <c r="L111" i="2"/>
  <c r="L121" i="2"/>
  <c r="L122" i="2"/>
  <c r="L84" i="2"/>
  <c r="L115" i="2"/>
  <c r="L114" i="2"/>
  <c r="L120" i="2"/>
  <c r="L87" i="2"/>
  <c r="L81" i="2"/>
  <c r="L93" i="2"/>
  <c r="L117" i="2"/>
  <c r="L96" i="2"/>
  <c r="L83" i="2"/>
  <c r="L97" i="2"/>
  <c r="L94" i="2"/>
  <c r="L103" i="2"/>
  <c r="L105" i="2"/>
  <c r="L95" i="2"/>
  <c r="L79" i="2"/>
  <c r="L113" i="2"/>
  <c r="L82" i="2"/>
  <c r="L108" i="2"/>
  <c r="L109" i="2"/>
  <c r="L102" i="2"/>
  <c r="L118" i="2"/>
  <c r="L52" i="2"/>
  <c r="L39" i="2"/>
  <c r="L37" i="2"/>
  <c r="L29" i="2"/>
  <c r="L32" i="2"/>
  <c r="L49" i="2"/>
  <c r="L45" i="2"/>
  <c r="L76" i="2"/>
  <c r="L67" i="2"/>
  <c r="L48" i="2"/>
  <c r="L56" i="2"/>
  <c r="L58" i="2"/>
  <c r="L33" i="2"/>
  <c r="L71" i="2"/>
  <c r="L69" i="2"/>
  <c r="L30" i="2"/>
  <c r="L44" i="2"/>
  <c r="L40" i="2"/>
  <c r="L74" i="2"/>
  <c r="L64" i="2"/>
  <c r="L43" i="2"/>
  <c r="L65" i="2"/>
  <c r="L72" i="2"/>
  <c r="L28" i="2"/>
  <c r="L59" i="2"/>
  <c r="L70" i="2"/>
  <c r="L55" i="2"/>
  <c r="L53" i="2"/>
  <c r="L66" i="2"/>
  <c r="L68" i="2"/>
  <c r="L34" i="2"/>
  <c r="L35" i="2"/>
  <c r="L60" i="2"/>
  <c r="L46" i="2"/>
  <c r="L47" i="2"/>
  <c r="L38" i="2"/>
  <c r="L41" i="2"/>
  <c r="L54" i="2"/>
  <c r="L63" i="2"/>
  <c r="L61" i="2"/>
  <c r="L73" i="2"/>
  <c r="L75" i="2"/>
  <c r="L57" i="2"/>
  <c r="L31" i="2"/>
  <c r="L36" i="2"/>
  <c r="L42" i="2"/>
  <c r="L51" i="2"/>
  <c r="L62" i="2"/>
  <c r="L50" i="2"/>
  <c r="L27" i="2"/>
  <c r="BK27" i="2"/>
  <c r="G18" i="5"/>
  <c r="G19" i="5" s="1"/>
  <c r="B21" i="5" s="1"/>
  <c r="N62" i="2" l="1"/>
  <c r="P62" i="2" s="1"/>
  <c r="R62" i="2" s="1"/>
  <c r="AQ62" i="2" s="1"/>
  <c r="N28" i="2"/>
  <c r="P28" i="2" s="1"/>
  <c r="R28" i="2" s="1"/>
  <c r="AQ28" i="2" s="1"/>
  <c r="N49" i="2"/>
  <c r="N120" i="2"/>
  <c r="P120" i="2" s="1"/>
  <c r="R120" i="2" s="1"/>
  <c r="AQ120" i="2" s="1"/>
  <c r="N123" i="2"/>
  <c r="P123" i="2" s="1"/>
  <c r="R123" i="2" s="1"/>
  <c r="AQ123" i="2" s="1"/>
  <c r="T123" i="2"/>
  <c r="V123" i="2" s="1"/>
  <c r="X123" i="2" s="1"/>
  <c r="AR123" i="2" s="1"/>
  <c r="N51" i="2"/>
  <c r="P51" i="2" s="1"/>
  <c r="R51" i="2" s="1"/>
  <c r="AQ51" i="2" s="1"/>
  <c r="N114" i="2"/>
  <c r="N31" i="2"/>
  <c r="P31" i="2" s="1"/>
  <c r="R31" i="2" s="1"/>
  <c r="AQ31" i="2" s="1"/>
  <c r="T31" i="2"/>
  <c r="N54" i="2"/>
  <c r="P54" i="2" s="1"/>
  <c r="R54" i="2" s="1"/>
  <c r="AQ54" i="2" s="1"/>
  <c r="T54" i="2"/>
  <c r="V54" i="2" s="1"/>
  <c r="X54" i="2" s="1"/>
  <c r="AR54" i="2" s="1"/>
  <c r="N35" i="2"/>
  <c r="P35" i="2" s="1"/>
  <c r="R35" i="2" s="1"/>
  <c r="AQ35" i="2" s="1"/>
  <c r="N70" i="2"/>
  <c r="P70" i="2" s="1"/>
  <c r="R70" i="2" s="1"/>
  <c r="AQ70" i="2" s="1"/>
  <c r="T70" i="2"/>
  <c r="V70" i="2" s="1"/>
  <c r="X70" i="2" s="1"/>
  <c r="AR70" i="2" s="1"/>
  <c r="N64" i="2"/>
  <c r="N71" i="2"/>
  <c r="P71" i="2" s="1"/>
  <c r="R71" i="2" s="1"/>
  <c r="AQ71" i="2" s="1"/>
  <c r="N76" i="2"/>
  <c r="P76" i="2" s="1"/>
  <c r="R76" i="2" s="1"/>
  <c r="AQ76" i="2" s="1"/>
  <c r="T76" i="2"/>
  <c r="V76" i="2" s="1"/>
  <c r="X76" i="2" s="1"/>
  <c r="AR76" i="2" s="1"/>
  <c r="Z76" i="2"/>
  <c r="N39" i="2"/>
  <c r="P39" i="2" s="1"/>
  <c r="R39" i="2" s="1"/>
  <c r="AQ39" i="2" s="1"/>
  <c r="T39" i="2"/>
  <c r="V39" i="2" s="1"/>
  <c r="X39" i="2" s="1"/>
  <c r="AR39" i="2" s="1"/>
  <c r="N82" i="2"/>
  <c r="P82" i="2" s="1"/>
  <c r="R82" i="2" s="1"/>
  <c r="AQ82" i="2" s="1"/>
  <c r="N94" i="2"/>
  <c r="P94" i="2" s="1"/>
  <c r="R94" i="2" s="1"/>
  <c r="AQ94" i="2" s="1"/>
  <c r="N81" i="2"/>
  <c r="P81" i="2" s="1"/>
  <c r="R81" i="2" s="1"/>
  <c r="AQ81" i="2" s="1"/>
  <c r="T81" i="2"/>
  <c r="N122" i="2"/>
  <c r="P122" i="2" s="1"/>
  <c r="R122" i="2" s="1"/>
  <c r="AQ122" i="2" s="1"/>
  <c r="T122" i="2"/>
  <c r="N124" i="2"/>
  <c r="P124" i="2" s="1"/>
  <c r="R124" i="2" s="1"/>
  <c r="AQ124" i="2" s="1"/>
  <c r="N119" i="2"/>
  <c r="P119" i="2" s="1"/>
  <c r="R119" i="2" s="1"/>
  <c r="AQ119" i="2" s="1"/>
  <c r="T119" i="2"/>
  <c r="V119" i="2" s="1"/>
  <c r="X119" i="2" s="1"/>
  <c r="AR119" i="2" s="1"/>
  <c r="N86" i="2"/>
  <c r="P86" i="2" s="1"/>
  <c r="R86" i="2" s="1"/>
  <c r="AQ86" i="2" s="1"/>
  <c r="T86" i="2"/>
  <c r="V86" i="2" s="1"/>
  <c r="X86" i="2" s="1"/>
  <c r="AR86" i="2" s="1"/>
  <c r="N99" i="2"/>
  <c r="N38" i="2"/>
  <c r="N118" i="2"/>
  <c r="P118" i="2" s="1"/>
  <c r="R118" i="2" s="1"/>
  <c r="AQ118" i="2" s="1"/>
  <c r="T118" i="2"/>
  <c r="V118" i="2" s="1"/>
  <c r="X118" i="2" s="1"/>
  <c r="AR118" i="2" s="1"/>
  <c r="N98" i="2"/>
  <c r="P98" i="2" s="1"/>
  <c r="R98" i="2" s="1"/>
  <c r="AQ98" i="2" s="1"/>
  <c r="N73" i="2"/>
  <c r="P73" i="2" s="1"/>
  <c r="R73" i="2" s="1"/>
  <c r="AQ73" i="2" s="1"/>
  <c r="N100" i="2"/>
  <c r="N50" i="2"/>
  <c r="P50" i="2" s="1"/>
  <c r="R50" i="2" s="1"/>
  <c r="AQ50" i="2" s="1"/>
  <c r="T50" i="2"/>
  <c r="N57" i="2"/>
  <c r="P57" i="2" s="1"/>
  <c r="R57" i="2" s="1"/>
  <c r="AQ57" i="2" s="1"/>
  <c r="T57" i="2"/>
  <c r="V57" i="2" s="1"/>
  <c r="X57" i="2" s="1"/>
  <c r="AR57" i="2" s="1"/>
  <c r="N41" i="2"/>
  <c r="P41" i="2" s="1"/>
  <c r="R41" i="2" s="1"/>
  <c r="AQ41" i="2" s="1"/>
  <c r="N34" i="2"/>
  <c r="N59" i="2"/>
  <c r="P59" i="2" s="1"/>
  <c r="R59" i="2" s="1"/>
  <c r="AQ59" i="2" s="1"/>
  <c r="T59" i="2"/>
  <c r="N74" i="2"/>
  <c r="P74" i="2" s="1"/>
  <c r="R74" i="2" s="1"/>
  <c r="AQ74" i="2" s="1"/>
  <c r="T74" i="2"/>
  <c r="V74" i="2" s="1"/>
  <c r="X74" i="2" s="1"/>
  <c r="AR74" i="2" s="1"/>
  <c r="N33" i="2"/>
  <c r="P33" i="2" s="1"/>
  <c r="R33" i="2" s="1"/>
  <c r="AQ33" i="2" s="1"/>
  <c r="T33" i="2"/>
  <c r="V33" i="2" s="1"/>
  <c r="X33" i="2" s="1"/>
  <c r="AR33" i="2" s="1"/>
  <c r="Z33" i="2"/>
  <c r="AB33" i="2" s="1"/>
  <c r="AD33" i="2" s="1"/>
  <c r="AS33" i="2" s="1"/>
  <c r="N45" i="2"/>
  <c r="P45" i="2" s="1"/>
  <c r="R45" i="2" s="1"/>
  <c r="AQ45" i="2" s="1"/>
  <c r="N52" i="2"/>
  <c r="P52" i="2" s="1"/>
  <c r="R52" i="2" s="1"/>
  <c r="AQ52" i="2" s="1"/>
  <c r="T52" i="2"/>
  <c r="V52" i="2" s="1"/>
  <c r="X52" i="2" s="1"/>
  <c r="AR52" i="2" s="1"/>
  <c r="N113" i="2"/>
  <c r="N97" i="2"/>
  <c r="P97" i="2" s="1"/>
  <c r="R97" i="2" s="1"/>
  <c r="AQ97" i="2" s="1"/>
  <c r="N87" i="2"/>
  <c r="P87" i="2" s="1"/>
  <c r="R87" i="2" s="1"/>
  <c r="AQ87" i="2" s="1"/>
  <c r="N121" i="2"/>
  <c r="P121" i="2" s="1"/>
  <c r="R121" i="2" s="1"/>
  <c r="AQ121" i="2" s="1"/>
  <c r="N78" i="2"/>
  <c r="N77" i="2"/>
  <c r="P77" i="2" s="1"/>
  <c r="R77" i="2" s="1"/>
  <c r="AQ77" i="2" s="1"/>
  <c r="N85" i="2"/>
  <c r="P85" i="2" s="1"/>
  <c r="R85" i="2" s="1"/>
  <c r="AQ85" i="2" s="1"/>
  <c r="T85" i="2"/>
  <c r="V85" i="2" s="1"/>
  <c r="X85" i="2" s="1"/>
  <c r="AR85" i="2" s="1"/>
  <c r="Z85" i="2"/>
  <c r="AB85" i="2" s="1"/>
  <c r="AD85" i="2" s="1"/>
  <c r="AS85" i="2" s="1"/>
  <c r="N92" i="2"/>
  <c r="P92" i="2" s="1"/>
  <c r="R92" i="2" s="1"/>
  <c r="AQ92" i="2" s="1"/>
  <c r="N75" i="2"/>
  <c r="P75" i="2" s="1"/>
  <c r="R75" i="2" s="1"/>
  <c r="AQ75" i="2" s="1"/>
  <c r="N40" i="2"/>
  <c r="P40" i="2" s="1"/>
  <c r="R40" i="2" s="1"/>
  <c r="AQ40" i="2" s="1"/>
  <c r="T40" i="2"/>
  <c r="N79" i="2"/>
  <c r="P79" i="2" s="1"/>
  <c r="R79" i="2" s="1"/>
  <c r="AQ79" i="2" s="1"/>
  <c r="T79" i="2"/>
  <c r="V79" i="2" s="1"/>
  <c r="X79" i="2" s="1"/>
  <c r="AR79" i="2" s="1"/>
  <c r="N111" i="2"/>
  <c r="P111" i="2" s="1"/>
  <c r="R111" i="2" s="1"/>
  <c r="AQ111" i="2" s="1"/>
  <c r="T111" i="2"/>
  <c r="V111" i="2" s="1"/>
  <c r="X111" i="2" s="1"/>
  <c r="AR111" i="2" s="1"/>
  <c r="N110" i="2"/>
  <c r="P110" i="2" s="1"/>
  <c r="R110" i="2" s="1"/>
  <c r="AQ110" i="2" s="1"/>
  <c r="N66" i="2"/>
  <c r="P66" i="2" s="1"/>
  <c r="R66" i="2" s="1"/>
  <c r="AQ66" i="2" s="1"/>
  <c r="N56" i="2"/>
  <c r="P56" i="2" s="1"/>
  <c r="R56" i="2" s="1"/>
  <c r="AQ56" i="2" s="1"/>
  <c r="T56" i="2"/>
  <c r="V56" i="2" s="1"/>
  <c r="X56" i="2" s="1"/>
  <c r="AR56" i="2" s="1"/>
  <c r="N102" i="2"/>
  <c r="N96" i="2"/>
  <c r="P96" i="2" s="1"/>
  <c r="R96" i="2" s="1"/>
  <c r="AQ96" i="2" s="1"/>
  <c r="N107" i="2"/>
  <c r="P107" i="2" s="1"/>
  <c r="R107" i="2" s="1"/>
  <c r="AQ107" i="2" s="1"/>
  <c r="T107" i="2"/>
  <c r="V107" i="2" s="1"/>
  <c r="X107" i="2" s="1"/>
  <c r="AR107" i="2" s="1"/>
  <c r="Z107" i="2"/>
  <c r="AB107" i="2" s="1"/>
  <c r="AD107" i="2" s="1"/>
  <c r="AS107" i="2" s="1"/>
  <c r="N125" i="2"/>
  <c r="P125" i="2" s="1"/>
  <c r="R125" i="2" s="1"/>
  <c r="AQ125" i="2" s="1"/>
  <c r="T125" i="2"/>
  <c r="V125" i="2" s="1"/>
  <c r="X125" i="2" s="1"/>
  <c r="AR125" i="2" s="1"/>
  <c r="N42" i="2"/>
  <c r="P42" i="2" s="1"/>
  <c r="R42" i="2" s="1"/>
  <c r="AQ42" i="2" s="1"/>
  <c r="N46" i="2"/>
  <c r="N53" i="2"/>
  <c r="P53" i="2" s="1"/>
  <c r="R53" i="2" s="1"/>
  <c r="AQ53" i="2" s="1"/>
  <c r="T53" i="2"/>
  <c r="V53" i="2" s="1"/>
  <c r="X53" i="2" s="1"/>
  <c r="AR53" i="2" s="1"/>
  <c r="N30" i="2"/>
  <c r="P30" i="2" s="1"/>
  <c r="R30" i="2" s="1"/>
  <c r="AQ30" i="2" s="1"/>
  <c r="T30" i="2"/>
  <c r="Z30" i="2" s="1"/>
  <c r="AB30" i="2" s="1"/>
  <c r="AD30" i="2" s="1"/>
  <c r="AS30" i="2" s="1"/>
  <c r="N48" i="2"/>
  <c r="P48" i="2" s="1"/>
  <c r="R48" i="2" s="1"/>
  <c r="AQ48" i="2" s="1"/>
  <c r="T48" i="2"/>
  <c r="N29" i="2"/>
  <c r="P29" i="2" s="1"/>
  <c r="R29" i="2" s="1"/>
  <c r="AQ29" i="2" s="1"/>
  <c r="T29" i="2"/>
  <c r="N109" i="2"/>
  <c r="T109" i="2"/>
  <c r="V109" i="2" s="1"/>
  <c r="X109" i="2" s="1"/>
  <c r="AR109" i="2" s="1"/>
  <c r="N105" i="2"/>
  <c r="P105" i="2" s="1"/>
  <c r="R105" i="2" s="1"/>
  <c r="AQ105" i="2" s="1"/>
  <c r="N117" i="2"/>
  <c r="P117" i="2" s="1"/>
  <c r="R117" i="2" s="1"/>
  <c r="AQ117" i="2" s="1"/>
  <c r="N115" i="2"/>
  <c r="P115" i="2" s="1"/>
  <c r="R115" i="2" s="1"/>
  <c r="AQ115" i="2" s="1"/>
  <c r="N106" i="2"/>
  <c r="P106" i="2" s="1"/>
  <c r="R106" i="2" s="1"/>
  <c r="AQ106" i="2" s="1"/>
  <c r="T106" i="2"/>
  <c r="V106" i="2" s="1"/>
  <c r="X106" i="2" s="1"/>
  <c r="AR106" i="2" s="1"/>
  <c r="N101" i="2"/>
  <c r="N104" i="2"/>
  <c r="N91" i="2"/>
  <c r="P91" i="2" s="1"/>
  <c r="R91" i="2" s="1"/>
  <c r="AQ91" i="2" s="1"/>
  <c r="T91" i="2"/>
  <c r="V91" i="2" s="1"/>
  <c r="X91" i="2" s="1"/>
  <c r="AR91" i="2" s="1"/>
  <c r="N68" i="2"/>
  <c r="P68" i="2" s="1"/>
  <c r="R68" i="2" s="1"/>
  <c r="AQ68" i="2" s="1"/>
  <c r="N58" i="2"/>
  <c r="N83" i="2"/>
  <c r="N126" i="2"/>
  <c r="P126" i="2" s="1"/>
  <c r="R126" i="2" s="1"/>
  <c r="AQ126" i="2" s="1"/>
  <c r="T126" i="2"/>
  <c r="V126" i="2" s="1"/>
  <c r="X126" i="2" s="1"/>
  <c r="AR126" i="2" s="1"/>
  <c r="N47" i="2"/>
  <c r="P47" i="2" s="1"/>
  <c r="R47" i="2" s="1"/>
  <c r="AQ47" i="2" s="1"/>
  <c r="N72" i="2"/>
  <c r="P72" i="2" s="1"/>
  <c r="R72" i="2" s="1"/>
  <c r="AQ72" i="2" s="1"/>
  <c r="N44" i="2"/>
  <c r="N32" i="2"/>
  <c r="N95" i="2"/>
  <c r="P95" i="2" s="1"/>
  <c r="R95" i="2" s="1"/>
  <c r="AQ95" i="2" s="1"/>
  <c r="N112" i="2"/>
  <c r="P112" i="2" s="1"/>
  <c r="R112" i="2" s="1"/>
  <c r="AQ112" i="2" s="1"/>
  <c r="N88" i="2"/>
  <c r="P88" i="2" s="1"/>
  <c r="R88" i="2" s="1"/>
  <c r="AQ88" i="2" s="1"/>
  <c r="T88" i="2"/>
  <c r="V88" i="2" s="1"/>
  <c r="X88" i="2" s="1"/>
  <c r="AR88" i="2" s="1"/>
  <c r="N61" i="2"/>
  <c r="N65" i="2"/>
  <c r="T65" i="2" s="1"/>
  <c r="V65" i="2" s="1"/>
  <c r="X65" i="2" s="1"/>
  <c r="AR65" i="2" s="1"/>
  <c r="N36" i="2"/>
  <c r="P36" i="2" s="1"/>
  <c r="R36" i="2" s="1"/>
  <c r="AQ36" i="2" s="1"/>
  <c r="T36" i="2"/>
  <c r="Z36" i="2" s="1"/>
  <c r="N63" i="2"/>
  <c r="P63" i="2" s="1"/>
  <c r="R63" i="2" s="1"/>
  <c r="AQ63" i="2" s="1"/>
  <c r="N60" i="2"/>
  <c r="N55" i="2"/>
  <c r="N43" i="2"/>
  <c r="P43" i="2" s="1"/>
  <c r="R43" i="2" s="1"/>
  <c r="AQ43" i="2" s="1"/>
  <c r="T43" i="2"/>
  <c r="Z43" i="2" s="1"/>
  <c r="N69" i="2"/>
  <c r="P69" i="2" s="1"/>
  <c r="R69" i="2" s="1"/>
  <c r="AQ69" i="2" s="1"/>
  <c r="T69" i="2"/>
  <c r="V69" i="2" s="1"/>
  <c r="X69" i="2" s="1"/>
  <c r="AR69" i="2" s="1"/>
  <c r="N67" i="2"/>
  <c r="N37" i="2"/>
  <c r="P37" i="2" s="1"/>
  <c r="R37" i="2" s="1"/>
  <c r="AQ37" i="2" s="1"/>
  <c r="T37" i="2"/>
  <c r="V37" i="2" s="1"/>
  <c r="X37" i="2" s="1"/>
  <c r="AR37" i="2" s="1"/>
  <c r="N108" i="2"/>
  <c r="N103" i="2"/>
  <c r="N93" i="2"/>
  <c r="P93" i="2" s="1"/>
  <c r="R93" i="2" s="1"/>
  <c r="AQ93" i="2" s="1"/>
  <c r="T93" i="2"/>
  <c r="V93" i="2" s="1"/>
  <c r="X93" i="2" s="1"/>
  <c r="AR93" i="2" s="1"/>
  <c r="Z93" i="2"/>
  <c r="AB93" i="2" s="1"/>
  <c r="AD93" i="2" s="1"/>
  <c r="AS93" i="2" s="1"/>
  <c r="N84" i="2"/>
  <c r="P84" i="2" s="1"/>
  <c r="R84" i="2" s="1"/>
  <c r="AQ84" i="2" s="1"/>
  <c r="N116" i="2"/>
  <c r="N90" i="2"/>
  <c r="T90" i="2" s="1"/>
  <c r="V90" i="2" s="1"/>
  <c r="X90" i="2" s="1"/>
  <c r="AR90" i="2" s="1"/>
  <c r="N89" i="2"/>
  <c r="T89" i="2" s="1"/>
  <c r="V89" i="2" s="1"/>
  <c r="X89" i="2" s="1"/>
  <c r="AR89" i="2" s="1"/>
  <c r="N80" i="2"/>
  <c r="T80" i="2"/>
  <c r="V80" i="2" s="1"/>
  <c r="X80" i="2" s="1"/>
  <c r="AR80" i="2" s="1"/>
  <c r="Z80" i="2"/>
  <c r="AB80" i="2" s="1"/>
  <c r="AD80" i="2" s="1"/>
  <c r="AS80" i="2" s="1"/>
  <c r="BI27" i="2"/>
  <c r="T84" i="2" l="1"/>
  <c r="T63" i="2"/>
  <c r="T95" i="2"/>
  <c r="Z91" i="2"/>
  <c r="AB91" i="2" s="1"/>
  <c r="AD91" i="2" s="1"/>
  <c r="AS91" i="2" s="1"/>
  <c r="T105" i="2"/>
  <c r="Z105" i="2" s="1"/>
  <c r="AB105" i="2" s="1"/>
  <c r="AD105" i="2" s="1"/>
  <c r="AS105" i="2" s="1"/>
  <c r="T92" i="2"/>
  <c r="Z92" i="2" s="1"/>
  <c r="T97" i="2"/>
  <c r="AF33" i="2"/>
  <c r="AH33" i="2" s="1"/>
  <c r="AJ33" i="2" s="1"/>
  <c r="AT33" i="2" s="1"/>
  <c r="Z57" i="2"/>
  <c r="Z119" i="2"/>
  <c r="AB119" i="2" s="1"/>
  <c r="AD119" i="2" s="1"/>
  <c r="AS119" i="2" s="1"/>
  <c r="AF118" i="2"/>
  <c r="AH118" i="2" s="1"/>
  <c r="AJ118" i="2" s="1"/>
  <c r="AT118" i="2" s="1"/>
  <c r="AF39" i="2"/>
  <c r="AH39" i="2" s="1"/>
  <c r="AJ39" i="2" s="1"/>
  <c r="AT39" i="2" s="1"/>
  <c r="T98" i="2"/>
  <c r="V98" i="2" s="1"/>
  <c r="X98" i="2" s="1"/>
  <c r="AR98" i="2" s="1"/>
  <c r="Z69" i="2"/>
  <c r="AB69" i="2" s="1"/>
  <c r="AD69" i="2" s="1"/>
  <c r="AS69" i="2" s="1"/>
  <c r="T112" i="2"/>
  <c r="T72" i="2"/>
  <c r="T117" i="2"/>
  <c r="V117" i="2" s="1"/>
  <c r="X117" i="2" s="1"/>
  <c r="AR117" i="2" s="1"/>
  <c r="Z125" i="2"/>
  <c r="AB125" i="2" s="1"/>
  <c r="AD125" i="2" s="1"/>
  <c r="AS125" i="2" s="1"/>
  <c r="T96" i="2"/>
  <c r="V96" i="2" s="1"/>
  <c r="X96" i="2" s="1"/>
  <c r="AR96" i="2" s="1"/>
  <c r="T87" i="2"/>
  <c r="V87" i="2" s="1"/>
  <c r="X87" i="2" s="1"/>
  <c r="AR87" i="2" s="1"/>
  <c r="Z74" i="2"/>
  <c r="AB74" i="2" s="1"/>
  <c r="AD74" i="2" s="1"/>
  <c r="AS74" i="2" s="1"/>
  <c r="T41" i="2"/>
  <c r="V41" i="2" s="1"/>
  <c r="X41" i="2" s="1"/>
  <c r="AR41" i="2" s="1"/>
  <c r="Z118" i="2"/>
  <c r="AB118" i="2" s="1"/>
  <c r="AD118" i="2" s="1"/>
  <c r="AS118" i="2" s="1"/>
  <c r="Z39" i="2"/>
  <c r="AB39" i="2" s="1"/>
  <c r="AD39" i="2" s="1"/>
  <c r="AS39" i="2" s="1"/>
  <c r="T71" i="2"/>
  <c r="Z71" i="2" s="1"/>
  <c r="AB71" i="2" s="1"/>
  <c r="AD71" i="2" s="1"/>
  <c r="AS71" i="2" s="1"/>
  <c r="Z54" i="2"/>
  <c r="AF54" i="2" s="1"/>
  <c r="AH54" i="2" s="1"/>
  <c r="AJ54" i="2" s="1"/>
  <c r="AT54" i="2" s="1"/>
  <c r="AB43" i="2"/>
  <c r="AD43" i="2" s="1"/>
  <c r="AS43" i="2" s="1"/>
  <c r="AB36" i="2"/>
  <c r="AD36" i="2" s="1"/>
  <c r="AS36" i="2" s="1"/>
  <c r="P103" i="2"/>
  <c r="R103" i="2" s="1"/>
  <c r="AQ103" i="2" s="1"/>
  <c r="T55" i="2"/>
  <c r="V55" i="2" s="1"/>
  <c r="X55" i="2" s="1"/>
  <c r="AR55" i="2" s="1"/>
  <c r="P55" i="2"/>
  <c r="R55" i="2" s="1"/>
  <c r="AQ55" i="2" s="1"/>
  <c r="P83" i="2"/>
  <c r="R83" i="2" s="1"/>
  <c r="AQ83" i="2" s="1"/>
  <c r="P44" i="2"/>
  <c r="R44" i="2" s="1"/>
  <c r="AQ44" i="2" s="1"/>
  <c r="T44" i="2"/>
  <c r="V112" i="2"/>
  <c r="X112" i="2" s="1"/>
  <c r="AR112" i="2" s="1"/>
  <c r="P101" i="2"/>
  <c r="R101" i="2" s="1"/>
  <c r="AQ101" i="2" s="1"/>
  <c r="T101" i="2"/>
  <c r="V92" i="2"/>
  <c r="X92" i="2" s="1"/>
  <c r="AR92" i="2" s="1"/>
  <c r="Z50" i="2"/>
  <c r="AB50" i="2" s="1"/>
  <c r="AD50" i="2" s="1"/>
  <c r="AS50" i="2" s="1"/>
  <c r="V50" i="2"/>
  <c r="X50" i="2" s="1"/>
  <c r="AR50" i="2" s="1"/>
  <c r="V81" i="2"/>
  <c r="X81" i="2" s="1"/>
  <c r="AR81" i="2" s="1"/>
  <c r="P114" i="2"/>
  <c r="R114" i="2" s="1"/>
  <c r="AQ114" i="2" s="1"/>
  <c r="T114" i="2"/>
  <c r="V114" i="2" s="1"/>
  <c r="X114" i="2" s="1"/>
  <c r="AR114" i="2" s="1"/>
  <c r="P102" i="2"/>
  <c r="R102" i="2" s="1"/>
  <c r="AQ102" i="2" s="1"/>
  <c r="T102" i="2"/>
  <c r="V102" i="2" s="1"/>
  <c r="X102" i="2" s="1"/>
  <c r="AR102" i="2" s="1"/>
  <c r="P100" i="2"/>
  <c r="R100" i="2" s="1"/>
  <c r="AQ100" i="2" s="1"/>
  <c r="T100" i="2"/>
  <c r="V100" i="2" s="1"/>
  <c r="X100" i="2" s="1"/>
  <c r="AR100" i="2" s="1"/>
  <c r="Z100" i="2"/>
  <c r="AB100" i="2" s="1"/>
  <c r="AD100" i="2" s="1"/>
  <c r="AS100" i="2" s="1"/>
  <c r="AF93" i="2"/>
  <c r="AH93" i="2" s="1"/>
  <c r="AJ93" i="2" s="1"/>
  <c r="AT93" i="2" s="1"/>
  <c r="AF80" i="2"/>
  <c r="AH80" i="2" s="1"/>
  <c r="AJ80" i="2" s="1"/>
  <c r="AT80" i="2" s="1"/>
  <c r="P89" i="2"/>
  <c r="R89" i="2" s="1"/>
  <c r="AQ89" i="2" s="1"/>
  <c r="P116" i="2"/>
  <c r="R116" i="2" s="1"/>
  <c r="AQ116" i="2" s="1"/>
  <c r="T116" i="2"/>
  <c r="V116" i="2" s="1"/>
  <c r="X116" i="2" s="1"/>
  <c r="AR116" i="2" s="1"/>
  <c r="T103" i="2"/>
  <c r="V103" i="2" s="1"/>
  <c r="X103" i="2" s="1"/>
  <c r="AR103" i="2" s="1"/>
  <c r="Z55" i="2"/>
  <c r="AB55" i="2" s="1"/>
  <c r="AD55" i="2" s="1"/>
  <c r="AS55" i="2" s="1"/>
  <c r="T32" i="2"/>
  <c r="V32" i="2" s="1"/>
  <c r="X32" i="2" s="1"/>
  <c r="AR32" i="2" s="1"/>
  <c r="P32" i="2"/>
  <c r="R32" i="2" s="1"/>
  <c r="AQ32" i="2" s="1"/>
  <c r="T83" i="2"/>
  <c r="V83" i="2" s="1"/>
  <c r="X83" i="2" s="1"/>
  <c r="AR83" i="2" s="1"/>
  <c r="P78" i="2"/>
  <c r="R78" i="2" s="1"/>
  <c r="AQ78" i="2" s="1"/>
  <c r="AF78" i="2"/>
  <c r="AH78" i="2" s="1"/>
  <c r="AJ78" i="2" s="1"/>
  <c r="AT78" i="2" s="1"/>
  <c r="T78" i="2"/>
  <c r="V78" i="2" s="1"/>
  <c r="X78" i="2" s="1"/>
  <c r="AR78" i="2" s="1"/>
  <c r="Z78" i="2"/>
  <c r="AB78" i="2" s="1"/>
  <c r="AD78" i="2" s="1"/>
  <c r="AS78" i="2" s="1"/>
  <c r="Z97" i="2"/>
  <c r="AB97" i="2" s="1"/>
  <c r="AD97" i="2" s="1"/>
  <c r="AS97" i="2" s="1"/>
  <c r="V97" i="2"/>
  <c r="X97" i="2" s="1"/>
  <c r="AR97" i="2" s="1"/>
  <c r="P99" i="2"/>
  <c r="R99" i="2" s="1"/>
  <c r="AQ99" i="2" s="1"/>
  <c r="T99" i="2"/>
  <c r="V99" i="2" s="1"/>
  <c r="X99" i="2" s="1"/>
  <c r="AR99" i="2" s="1"/>
  <c r="P64" i="2"/>
  <c r="R64" i="2" s="1"/>
  <c r="AQ64" i="2" s="1"/>
  <c r="T64" i="2"/>
  <c r="V64" i="2" s="1"/>
  <c r="X64" i="2" s="1"/>
  <c r="AR64" i="2" s="1"/>
  <c r="Z64" i="2"/>
  <c r="AB64" i="2" s="1"/>
  <c r="AD64" i="2" s="1"/>
  <c r="AS64" i="2" s="1"/>
  <c r="P58" i="2"/>
  <c r="R58" i="2" s="1"/>
  <c r="AQ58" i="2" s="1"/>
  <c r="T58" i="2"/>
  <c r="V58" i="2" s="1"/>
  <c r="X58" i="2" s="1"/>
  <c r="AR58" i="2" s="1"/>
  <c r="P109" i="2"/>
  <c r="R109" i="2" s="1"/>
  <c r="AQ109" i="2" s="1"/>
  <c r="Z109" i="2"/>
  <c r="AB109" i="2" s="1"/>
  <c r="AD109" i="2" s="1"/>
  <c r="AS109" i="2" s="1"/>
  <c r="P113" i="2"/>
  <c r="R113" i="2" s="1"/>
  <c r="AQ113" i="2" s="1"/>
  <c r="T113" i="2"/>
  <c r="V113" i="2" s="1"/>
  <c r="X113" i="2" s="1"/>
  <c r="AR113" i="2" s="1"/>
  <c r="V59" i="2"/>
  <c r="X59" i="2" s="1"/>
  <c r="AR59" i="2" s="1"/>
  <c r="AB76" i="2"/>
  <c r="AD76" i="2" s="1"/>
  <c r="AS76" i="2" s="1"/>
  <c r="P80" i="2"/>
  <c r="R80" i="2" s="1"/>
  <c r="AQ80" i="2" s="1"/>
  <c r="P90" i="2"/>
  <c r="R90" i="2" s="1"/>
  <c r="AQ90" i="2" s="1"/>
  <c r="Z90" i="2"/>
  <c r="P108" i="2"/>
  <c r="R108" i="2" s="1"/>
  <c r="AQ108" i="2" s="1"/>
  <c r="T108" i="2"/>
  <c r="P67" i="2"/>
  <c r="R67" i="2" s="1"/>
  <c r="AQ67" i="2" s="1"/>
  <c r="T67" i="2"/>
  <c r="Z67" i="2"/>
  <c r="AB67" i="2" s="1"/>
  <c r="AD67" i="2" s="1"/>
  <c r="AS67" i="2" s="1"/>
  <c r="P60" i="2"/>
  <c r="R60" i="2" s="1"/>
  <c r="AQ60" i="2" s="1"/>
  <c r="T60" i="2"/>
  <c r="Z126" i="2"/>
  <c r="V122" i="2"/>
  <c r="X122" i="2" s="1"/>
  <c r="AR122" i="2" s="1"/>
  <c r="Z122" i="2"/>
  <c r="AB122" i="2" s="1"/>
  <c r="AD122" i="2" s="1"/>
  <c r="AS122" i="2" s="1"/>
  <c r="V31" i="2"/>
  <c r="X31" i="2" s="1"/>
  <c r="AR31" i="2" s="1"/>
  <c r="Z31" i="2"/>
  <c r="AB31" i="2" s="1"/>
  <c r="AD31" i="2" s="1"/>
  <c r="AS31" i="2" s="1"/>
  <c r="AF31" i="2"/>
  <c r="AH31" i="2" s="1"/>
  <c r="AJ31" i="2" s="1"/>
  <c r="AT31" i="2" s="1"/>
  <c r="P65" i="2"/>
  <c r="R65" i="2" s="1"/>
  <c r="AQ65" i="2" s="1"/>
  <c r="Z65" i="2"/>
  <c r="AB65" i="2" s="1"/>
  <c r="AD65" i="2" s="1"/>
  <c r="AS65" i="2" s="1"/>
  <c r="P46" i="2"/>
  <c r="R46" i="2" s="1"/>
  <c r="AQ46" i="2" s="1"/>
  <c r="T46" i="2"/>
  <c r="V46" i="2" s="1"/>
  <c r="X46" i="2" s="1"/>
  <c r="AR46" i="2" s="1"/>
  <c r="Z89" i="2"/>
  <c r="AB89" i="2" s="1"/>
  <c r="AD89" i="2" s="1"/>
  <c r="AS89" i="2" s="1"/>
  <c r="AF69" i="2"/>
  <c r="AH69" i="2" s="1"/>
  <c r="AJ69" i="2" s="1"/>
  <c r="AT69" i="2" s="1"/>
  <c r="V43" i="2"/>
  <c r="X43" i="2" s="1"/>
  <c r="AR43" i="2" s="1"/>
  <c r="AF43" i="2"/>
  <c r="AH43" i="2" s="1"/>
  <c r="AJ43" i="2" s="1"/>
  <c r="AT43" i="2" s="1"/>
  <c r="V36" i="2"/>
  <c r="X36" i="2" s="1"/>
  <c r="AR36" i="2" s="1"/>
  <c r="AF36" i="2"/>
  <c r="AH36" i="2" s="1"/>
  <c r="AJ36" i="2" s="1"/>
  <c r="AT36" i="2" s="1"/>
  <c r="P61" i="2"/>
  <c r="R61" i="2" s="1"/>
  <c r="AQ61" i="2" s="1"/>
  <c r="T61" i="2"/>
  <c r="V61" i="2" s="1"/>
  <c r="X61" i="2" s="1"/>
  <c r="AR61" i="2" s="1"/>
  <c r="V72" i="2"/>
  <c r="X72" i="2" s="1"/>
  <c r="AR72" i="2" s="1"/>
  <c r="P104" i="2"/>
  <c r="R104" i="2" s="1"/>
  <c r="AQ104" i="2" s="1"/>
  <c r="T104" i="2"/>
  <c r="V104" i="2" s="1"/>
  <c r="X104" i="2" s="1"/>
  <c r="AR104" i="2" s="1"/>
  <c r="V105" i="2"/>
  <c r="X105" i="2" s="1"/>
  <c r="AR105" i="2" s="1"/>
  <c r="AF105" i="2"/>
  <c r="AH105" i="2" s="1"/>
  <c r="AJ105" i="2" s="1"/>
  <c r="AT105" i="2" s="1"/>
  <c r="V30" i="2"/>
  <c r="X30" i="2" s="1"/>
  <c r="AR30" i="2" s="1"/>
  <c r="P34" i="2"/>
  <c r="R34" i="2" s="1"/>
  <c r="AQ34" i="2" s="1"/>
  <c r="T34" i="2"/>
  <c r="V34" i="2" s="1"/>
  <c r="X34" i="2" s="1"/>
  <c r="AR34" i="2" s="1"/>
  <c r="Z29" i="2"/>
  <c r="AB29" i="2" s="1"/>
  <c r="AD29" i="2" s="1"/>
  <c r="AS29" i="2" s="1"/>
  <c r="V29" i="2"/>
  <c r="X29" i="2" s="1"/>
  <c r="AR29" i="2" s="1"/>
  <c r="AF107" i="2"/>
  <c r="AH107" i="2" s="1"/>
  <c r="AJ107" i="2" s="1"/>
  <c r="AT107" i="2" s="1"/>
  <c r="Z111" i="2"/>
  <c r="Z40" i="2"/>
  <c r="AB40" i="2" s="1"/>
  <c r="AD40" i="2" s="1"/>
  <c r="AS40" i="2" s="1"/>
  <c r="V40" i="2"/>
  <c r="X40" i="2" s="1"/>
  <c r="AR40" i="2" s="1"/>
  <c r="T77" i="2"/>
  <c r="Z77" i="2" s="1"/>
  <c r="AB77" i="2" s="1"/>
  <c r="AD77" i="2" s="1"/>
  <c r="AS77" i="2" s="1"/>
  <c r="AF30" i="2"/>
  <c r="AH30" i="2" s="1"/>
  <c r="AJ30" i="2" s="1"/>
  <c r="AT30" i="2" s="1"/>
  <c r="Z53" i="2"/>
  <c r="AB53" i="2" s="1"/>
  <c r="AD53" i="2" s="1"/>
  <c r="AS53" i="2" s="1"/>
  <c r="Z96" i="2"/>
  <c r="AB96" i="2" s="1"/>
  <c r="AD96" i="2" s="1"/>
  <c r="AS96" i="2" s="1"/>
  <c r="AF85" i="2"/>
  <c r="AH85" i="2" s="1"/>
  <c r="AJ85" i="2" s="1"/>
  <c r="AT85" i="2" s="1"/>
  <c r="AF97" i="2"/>
  <c r="AH97" i="2" s="1"/>
  <c r="AJ97" i="2" s="1"/>
  <c r="AT97" i="2" s="1"/>
  <c r="AL33" i="2"/>
  <c r="AN33" i="2" s="1"/>
  <c r="AP33" i="2" s="1"/>
  <c r="AU33" i="2" s="1"/>
  <c r="AV33" i="2" s="1"/>
  <c r="BN33" i="2" s="1"/>
  <c r="Z59" i="2"/>
  <c r="AB59" i="2" s="1"/>
  <c r="AD59" i="2" s="1"/>
  <c r="AS59" i="2" s="1"/>
  <c r="T73" i="2"/>
  <c r="V73" i="2" s="1"/>
  <c r="X73" i="2" s="1"/>
  <c r="AR73" i="2" s="1"/>
  <c r="Z81" i="2"/>
  <c r="AB81" i="2" s="1"/>
  <c r="AD81" i="2" s="1"/>
  <c r="AS81" i="2" s="1"/>
  <c r="AF76" i="2"/>
  <c r="AH76" i="2" s="1"/>
  <c r="AJ76" i="2" s="1"/>
  <c r="AT76" i="2" s="1"/>
  <c r="T49" i="2"/>
  <c r="P49" i="2"/>
  <c r="R49" i="2" s="1"/>
  <c r="AQ49" i="2" s="1"/>
  <c r="AF57" i="2"/>
  <c r="AB57" i="2"/>
  <c r="AD57" i="2" s="1"/>
  <c r="AS57" i="2" s="1"/>
  <c r="T38" i="2"/>
  <c r="P38" i="2"/>
  <c r="R38" i="2" s="1"/>
  <c r="AQ38" i="2" s="1"/>
  <c r="Z123" i="2"/>
  <c r="T120" i="2"/>
  <c r="Z115" i="2"/>
  <c r="AB115" i="2" s="1"/>
  <c r="AD115" i="2" s="1"/>
  <c r="AS115" i="2" s="1"/>
  <c r="Z48" i="2"/>
  <c r="V48" i="2"/>
  <c r="X48" i="2" s="1"/>
  <c r="AR48" i="2" s="1"/>
  <c r="Z56" i="2"/>
  <c r="AF56" i="2" s="1"/>
  <c r="AH56" i="2" s="1"/>
  <c r="AJ56" i="2" s="1"/>
  <c r="AT56" i="2" s="1"/>
  <c r="Z98" i="2"/>
  <c r="AF98" i="2" s="1"/>
  <c r="AH98" i="2" s="1"/>
  <c r="AJ98" i="2" s="1"/>
  <c r="AT98" i="2" s="1"/>
  <c r="T82" i="2"/>
  <c r="AF37" i="2"/>
  <c r="AH37" i="2" s="1"/>
  <c r="AJ37" i="2" s="1"/>
  <c r="AT37" i="2" s="1"/>
  <c r="Z68" i="2"/>
  <c r="AB68" i="2" s="1"/>
  <c r="AD68" i="2" s="1"/>
  <c r="AS68" i="2" s="1"/>
  <c r="Z37" i="2"/>
  <c r="AB37" i="2" s="1"/>
  <c r="AD37" i="2" s="1"/>
  <c r="AS37" i="2" s="1"/>
  <c r="Z88" i="2"/>
  <c r="AB88" i="2" s="1"/>
  <c r="AD88" i="2" s="1"/>
  <c r="AS88" i="2" s="1"/>
  <c r="Z72" i="2"/>
  <c r="AB72" i="2" s="1"/>
  <c r="AD72" i="2" s="1"/>
  <c r="AS72" i="2" s="1"/>
  <c r="T47" i="2"/>
  <c r="T68" i="2"/>
  <c r="Z106" i="2"/>
  <c r="T115" i="2"/>
  <c r="AF29" i="2"/>
  <c r="AH29" i="2" s="1"/>
  <c r="AJ29" i="2" s="1"/>
  <c r="AT29" i="2" s="1"/>
  <c r="T42" i="2"/>
  <c r="T66" i="2"/>
  <c r="T110" i="2"/>
  <c r="Z79" i="2"/>
  <c r="AB79" i="2" s="1"/>
  <c r="AD79" i="2" s="1"/>
  <c r="AS79" i="2" s="1"/>
  <c r="T75" i="2"/>
  <c r="Z75" i="2" s="1"/>
  <c r="AB75" i="2" s="1"/>
  <c r="AD75" i="2" s="1"/>
  <c r="AS75" i="2" s="1"/>
  <c r="T121" i="2"/>
  <c r="Z52" i="2"/>
  <c r="T45" i="2"/>
  <c r="Z41" i="2"/>
  <c r="AB41" i="2" s="1"/>
  <c r="AD41" i="2" s="1"/>
  <c r="AS41" i="2" s="1"/>
  <c r="Z86" i="2"/>
  <c r="AB86" i="2" s="1"/>
  <c r="AD86" i="2" s="1"/>
  <c r="AS86" i="2" s="1"/>
  <c r="T124" i="2"/>
  <c r="T94" i="2"/>
  <c r="Z70" i="2"/>
  <c r="AB70" i="2" s="1"/>
  <c r="AD70" i="2" s="1"/>
  <c r="AS70" i="2" s="1"/>
  <c r="T35" i="2"/>
  <c r="Z35" i="2" s="1"/>
  <c r="AB35" i="2" s="1"/>
  <c r="AD35" i="2" s="1"/>
  <c r="AS35" i="2" s="1"/>
  <c r="T51" i="2"/>
  <c r="V51" i="2" s="1"/>
  <c r="X51" i="2" s="1"/>
  <c r="AR51" i="2" s="1"/>
  <c r="T28" i="2"/>
  <c r="T62" i="2"/>
  <c r="S27" i="2"/>
  <c r="O27" i="2"/>
  <c r="Q27" i="2" s="1"/>
  <c r="AB92" i="2" l="1"/>
  <c r="AD92" i="2" s="1"/>
  <c r="AS92" i="2" s="1"/>
  <c r="AF92" i="2"/>
  <c r="AH92" i="2" s="1"/>
  <c r="AJ92" i="2" s="1"/>
  <c r="AT92" i="2" s="1"/>
  <c r="AL92" i="2"/>
  <c r="AN92" i="2" s="1"/>
  <c r="AP92" i="2" s="1"/>
  <c r="AU92" i="2" s="1"/>
  <c r="AW92" i="2" s="1"/>
  <c r="BO92" i="2" s="1"/>
  <c r="AF112" i="2"/>
  <c r="AH112" i="2" s="1"/>
  <c r="AJ112" i="2" s="1"/>
  <c r="AT112" i="2" s="1"/>
  <c r="Z112" i="2"/>
  <c r="AB54" i="2"/>
  <c r="AD54" i="2" s="1"/>
  <c r="AS54" i="2" s="1"/>
  <c r="V71" i="2"/>
  <c r="X71" i="2" s="1"/>
  <c r="AR71" i="2" s="1"/>
  <c r="AF91" i="2"/>
  <c r="AF59" i="2"/>
  <c r="AH59" i="2" s="1"/>
  <c r="AJ59" i="2" s="1"/>
  <c r="AT59" i="2" s="1"/>
  <c r="AF86" i="2"/>
  <c r="AH86" i="2" s="1"/>
  <c r="AJ86" i="2" s="1"/>
  <c r="AT86" i="2" s="1"/>
  <c r="AL29" i="2"/>
  <c r="AN29" i="2" s="1"/>
  <c r="AP29" i="2" s="1"/>
  <c r="AU29" i="2" s="1"/>
  <c r="AL54" i="2"/>
  <c r="AN54" i="2" s="1"/>
  <c r="AP54" i="2" s="1"/>
  <c r="AU54" i="2" s="1"/>
  <c r="AF50" i="2"/>
  <c r="AH50" i="2" s="1"/>
  <c r="AJ50" i="2" s="1"/>
  <c r="AT50" i="2" s="1"/>
  <c r="AL59" i="2"/>
  <c r="AN59" i="2" s="1"/>
  <c r="AP59" i="2" s="1"/>
  <c r="AU59" i="2" s="1"/>
  <c r="AF87" i="2"/>
  <c r="AH87" i="2" s="1"/>
  <c r="AJ87" i="2" s="1"/>
  <c r="AT87" i="2" s="1"/>
  <c r="Z117" i="2"/>
  <c r="V95" i="2"/>
  <c r="X95" i="2" s="1"/>
  <c r="AR95" i="2" s="1"/>
  <c r="Z95" i="2"/>
  <c r="AB95" i="2" s="1"/>
  <c r="AD95" i="2" s="1"/>
  <c r="AS95" i="2" s="1"/>
  <c r="AL107" i="2"/>
  <c r="AN107" i="2" s="1"/>
  <c r="AP107" i="2" s="1"/>
  <c r="AU107" i="2" s="1"/>
  <c r="AF74" i="2"/>
  <c r="AH74" i="2" s="1"/>
  <c r="AJ74" i="2" s="1"/>
  <c r="AT74" i="2" s="1"/>
  <c r="Z103" i="2"/>
  <c r="AB103" i="2" s="1"/>
  <c r="AD103" i="2" s="1"/>
  <c r="AS103" i="2" s="1"/>
  <c r="Z87" i="2"/>
  <c r="Z73" i="2"/>
  <c r="AB73" i="2" s="1"/>
  <c r="AD73" i="2" s="1"/>
  <c r="AS73" i="2" s="1"/>
  <c r="AL39" i="2"/>
  <c r="AN39" i="2" s="1"/>
  <c r="AP39" i="2" s="1"/>
  <c r="AU39" i="2" s="1"/>
  <c r="AW39" i="2" s="1"/>
  <c r="BO39" i="2" s="1"/>
  <c r="AF65" i="2"/>
  <c r="AL80" i="2"/>
  <c r="AN80" i="2" s="1"/>
  <c r="AP80" i="2" s="1"/>
  <c r="AU80" i="2" s="1"/>
  <c r="AW80" i="2" s="1"/>
  <c r="BO80" i="2" s="1"/>
  <c r="AL93" i="2"/>
  <c r="AN93" i="2" s="1"/>
  <c r="AP93" i="2" s="1"/>
  <c r="AU93" i="2" s="1"/>
  <c r="V63" i="2"/>
  <c r="X63" i="2" s="1"/>
  <c r="AR63" i="2" s="1"/>
  <c r="Z63" i="2"/>
  <c r="AB63" i="2" s="1"/>
  <c r="AD63" i="2" s="1"/>
  <c r="AS63" i="2" s="1"/>
  <c r="AL31" i="2"/>
  <c r="AN31" i="2" s="1"/>
  <c r="AP31" i="2" s="1"/>
  <c r="AU31" i="2" s="1"/>
  <c r="AF73" i="2"/>
  <c r="AH73" i="2" s="1"/>
  <c r="AJ73" i="2" s="1"/>
  <c r="AT73" i="2" s="1"/>
  <c r="AF70" i="2"/>
  <c r="AH70" i="2" s="1"/>
  <c r="AJ70" i="2" s="1"/>
  <c r="AT70" i="2" s="1"/>
  <c r="AF119" i="2"/>
  <c r="AL118" i="2"/>
  <c r="AN118" i="2" s="1"/>
  <c r="AP118" i="2" s="1"/>
  <c r="AU118" i="2" s="1"/>
  <c r="AV118" i="2" s="1"/>
  <c r="BN118" i="2" s="1"/>
  <c r="AF63" i="2"/>
  <c r="AH63" i="2" s="1"/>
  <c r="AJ63" i="2" s="1"/>
  <c r="AT63" i="2" s="1"/>
  <c r="Z46" i="2"/>
  <c r="AB46" i="2" s="1"/>
  <c r="AD46" i="2" s="1"/>
  <c r="AS46" i="2" s="1"/>
  <c r="AF117" i="2"/>
  <c r="AH117" i="2" s="1"/>
  <c r="AJ117" i="2" s="1"/>
  <c r="AT117" i="2" s="1"/>
  <c r="AF125" i="2"/>
  <c r="V84" i="2"/>
  <c r="X84" i="2" s="1"/>
  <c r="AR84" i="2" s="1"/>
  <c r="Z84" i="2"/>
  <c r="AV93" i="2"/>
  <c r="BN93" i="2" s="1"/>
  <c r="AW59" i="2"/>
  <c r="BO59" i="2" s="1"/>
  <c r="AW107" i="2"/>
  <c r="BO107" i="2" s="1"/>
  <c r="AV31" i="2"/>
  <c r="BN31" i="2" s="1"/>
  <c r="AW118" i="2"/>
  <c r="BO118" i="2" s="1"/>
  <c r="AW33" i="2"/>
  <c r="BO33" i="2" s="1"/>
  <c r="AV29" i="2"/>
  <c r="BN29" i="2" s="1"/>
  <c r="AV54" i="2"/>
  <c r="BN54" i="2" s="1"/>
  <c r="AW29" i="2"/>
  <c r="BO29" i="2" s="1"/>
  <c r="AV107" i="2"/>
  <c r="BN107" i="2" s="1"/>
  <c r="AV59" i="2"/>
  <c r="BN59" i="2" s="1"/>
  <c r="V28" i="2"/>
  <c r="X28" i="2" s="1"/>
  <c r="AR28" i="2" s="1"/>
  <c r="V110" i="2"/>
  <c r="X110" i="2" s="1"/>
  <c r="AR110" i="2" s="1"/>
  <c r="Z110" i="2"/>
  <c r="AB110" i="2" s="1"/>
  <c r="AD110" i="2" s="1"/>
  <c r="AS110" i="2" s="1"/>
  <c r="V82" i="2"/>
  <c r="X82" i="2" s="1"/>
  <c r="AR82" i="2" s="1"/>
  <c r="V120" i="2"/>
  <c r="X120" i="2" s="1"/>
  <c r="AR120" i="2" s="1"/>
  <c r="Z120" i="2"/>
  <c r="AB120" i="2" s="1"/>
  <c r="AD120" i="2" s="1"/>
  <c r="AS120" i="2" s="1"/>
  <c r="V49" i="2"/>
  <c r="X49" i="2" s="1"/>
  <c r="AR49" i="2" s="1"/>
  <c r="Z49" i="2"/>
  <c r="AF100" i="2"/>
  <c r="AH100" i="2" s="1"/>
  <c r="AJ100" i="2" s="1"/>
  <c r="AT100" i="2" s="1"/>
  <c r="V45" i="2"/>
  <c r="X45" i="2" s="1"/>
  <c r="AR45" i="2" s="1"/>
  <c r="V66" i="2"/>
  <c r="X66" i="2" s="1"/>
  <c r="AR66" i="2" s="1"/>
  <c r="V68" i="2"/>
  <c r="X68" i="2" s="1"/>
  <c r="AR68" i="2" s="1"/>
  <c r="AF68" i="2"/>
  <c r="Z51" i="2"/>
  <c r="AB98" i="2"/>
  <c r="AD98" i="2" s="1"/>
  <c r="AS98" i="2" s="1"/>
  <c r="AL98" i="2"/>
  <c r="AN98" i="2" s="1"/>
  <c r="AP98" i="2" s="1"/>
  <c r="AU98" i="2" s="1"/>
  <c r="AB123" i="2"/>
  <c r="AD123" i="2" s="1"/>
  <c r="AS123" i="2" s="1"/>
  <c r="AL123" i="2"/>
  <c r="AN123" i="2" s="1"/>
  <c r="AP123" i="2" s="1"/>
  <c r="AU123" i="2" s="1"/>
  <c r="AF123" i="2"/>
  <c r="AH123" i="2" s="1"/>
  <c r="AJ123" i="2" s="1"/>
  <c r="AT123" i="2" s="1"/>
  <c r="AH57" i="2"/>
  <c r="AJ57" i="2" s="1"/>
  <c r="AT57" i="2" s="1"/>
  <c r="AL57" i="2"/>
  <c r="AN57" i="2" s="1"/>
  <c r="AP57" i="2" s="1"/>
  <c r="AU57" i="2" s="1"/>
  <c r="AW54" i="2"/>
  <c r="BO54" i="2" s="1"/>
  <c r="V77" i="2"/>
  <c r="X77" i="2" s="1"/>
  <c r="AR77" i="2" s="1"/>
  <c r="AF77" i="2"/>
  <c r="AL30" i="2"/>
  <c r="AN30" i="2" s="1"/>
  <c r="AP30" i="2" s="1"/>
  <c r="AU30" i="2" s="1"/>
  <c r="V108" i="2"/>
  <c r="X108" i="2" s="1"/>
  <c r="AR108" i="2" s="1"/>
  <c r="Z108" i="2"/>
  <c r="AF109" i="2"/>
  <c r="AF64" i="2"/>
  <c r="Z116" i="2"/>
  <c r="AB116" i="2" s="1"/>
  <c r="AD116" i="2" s="1"/>
  <c r="AS116" i="2" s="1"/>
  <c r="AF71" i="2"/>
  <c r="AL50" i="2"/>
  <c r="AN50" i="2" s="1"/>
  <c r="AP50" i="2" s="1"/>
  <c r="AU50" i="2" s="1"/>
  <c r="AV50" i="2" s="1"/>
  <c r="BN50" i="2" s="1"/>
  <c r="V35" i="2"/>
  <c r="X35" i="2" s="1"/>
  <c r="AR35" i="2" s="1"/>
  <c r="AF35" i="2"/>
  <c r="AH35" i="2" s="1"/>
  <c r="AJ35" i="2" s="1"/>
  <c r="AT35" i="2" s="1"/>
  <c r="V94" i="2"/>
  <c r="X94" i="2" s="1"/>
  <c r="AR94" i="2" s="1"/>
  <c r="Z94" i="2"/>
  <c r="AB94" i="2" s="1"/>
  <c r="AD94" i="2" s="1"/>
  <c r="AS94" i="2" s="1"/>
  <c r="AL86" i="2"/>
  <c r="AN86" i="2" s="1"/>
  <c r="AP86" i="2" s="1"/>
  <c r="AU86" i="2" s="1"/>
  <c r="AW86" i="2" s="1"/>
  <c r="BO86" i="2" s="1"/>
  <c r="V124" i="2"/>
  <c r="X124" i="2" s="1"/>
  <c r="AR124" i="2" s="1"/>
  <c r="Z124" i="2"/>
  <c r="AB124" i="2" s="1"/>
  <c r="AD124" i="2" s="1"/>
  <c r="AS124" i="2" s="1"/>
  <c r="AB52" i="2"/>
  <c r="AD52" i="2" s="1"/>
  <c r="AS52" i="2" s="1"/>
  <c r="AF52" i="2"/>
  <c r="V47" i="2"/>
  <c r="X47" i="2" s="1"/>
  <c r="AR47" i="2" s="1"/>
  <c r="Z66" i="2"/>
  <c r="AB66" i="2" s="1"/>
  <c r="AD66" i="2" s="1"/>
  <c r="AS66" i="2" s="1"/>
  <c r="AB48" i="2"/>
  <c r="AD48" i="2" s="1"/>
  <c r="AS48" i="2" s="1"/>
  <c r="AF48" i="2"/>
  <c r="AH48" i="2" s="1"/>
  <c r="AJ48" i="2" s="1"/>
  <c r="AT48" i="2" s="1"/>
  <c r="AL48" i="2"/>
  <c r="AN48" i="2" s="1"/>
  <c r="AP48" i="2" s="1"/>
  <c r="AU48" i="2" s="1"/>
  <c r="V38" i="2"/>
  <c r="X38" i="2" s="1"/>
  <c r="AR38" i="2" s="1"/>
  <c r="Z38" i="2"/>
  <c r="AF41" i="2"/>
  <c r="AL85" i="2"/>
  <c r="AN85" i="2" s="1"/>
  <c r="AP85" i="2" s="1"/>
  <c r="AU85" i="2" s="1"/>
  <c r="AW85" i="2" s="1"/>
  <c r="BO85" i="2" s="1"/>
  <c r="AB111" i="2"/>
  <c r="AD111" i="2" s="1"/>
  <c r="AS111" i="2" s="1"/>
  <c r="AF111" i="2"/>
  <c r="AF53" i="2"/>
  <c r="Z34" i="2"/>
  <c r="AB34" i="2" s="1"/>
  <c r="AD34" i="2" s="1"/>
  <c r="AS34" i="2" s="1"/>
  <c r="Z61" i="2"/>
  <c r="AB61" i="2" s="1"/>
  <c r="AD61" i="2" s="1"/>
  <c r="AS61" i="2" s="1"/>
  <c r="AF122" i="2"/>
  <c r="AH122" i="2" s="1"/>
  <c r="AJ122" i="2" s="1"/>
  <c r="AT122" i="2" s="1"/>
  <c r="Z60" i="2"/>
  <c r="AB60" i="2" s="1"/>
  <c r="AD60" i="2" s="1"/>
  <c r="AS60" i="2" s="1"/>
  <c r="V60" i="2"/>
  <c r="X60" i="2" s="1"/>
  <c r="AR60" i="2" s="1"/>
  <c r="AL78" i="2"/>
  <c r="AN78" i="2" s="1"/>
  <c r="AP78" i="2" s="1"/>
  <c r="AU78" i="2" s="1"/>
  <c r="AV78" i="2" s="1"/>
  <c r="BN78" i="2" s="1"/>
  <c r="AW93" i="2"/>
  <c r="BO93" i="2" s="1"/>
  <c r="Z102" i="2"/>
  <c r="AB102" i="2" s="1"/>
  <c r="AD102" i="2" s="1"/>
  <c r="AS102" i="2" s="1"/>
  <c r="Z114" i="2"/>
  <c r="AB114" i="2" s="1"/>
  <c r="AD114" i="2" s="1"/>
  <c r="AS114" i="2" s="1"/>
  <c r="AL69" i="2"/>
  <c r="AN69" i="2" s="1"/>
  <c r="AP69" i="2" s="1"/>
  <c r="AU69" i="2" s="1"/>
  <c r="AV69" i="2" s="1"/>
  <c r="BN69" i="2" s="1"/>
  <c r="AF55" i="2"/>
  <c r="AL43" i="2"/>
  <c r="AN43" i="2" s="1"/>
  <c r="AP43" i="2" s="1"/>
  <c r="AU43" i="2" s="1"/>
  <c r="AW43" i="2" s="1"/>
  <c r="BO43" i="2" s="1"/>
  <c r="AB56" i="2"/>
  <c r="AD56" i="2" s="1"/>
  <c r="AS56" i="2" s="1"/>
  <c r="AL56" i="2"/>
  <c r="AN56" i="2" s="1"/>
  <c r="AP56" i="2" s="1"/>
  <c r="AU56" i="2" s="1"/>
  <c r="Z104" i="2"/>
  <c r="AB104" i="2" s="1"/>
  <c r="AD104" i="2" s="1"/>
  <c r="AS104" i="2" s="1"/>
  <c r="AF40" i="2"/>
  <c r="AH40" i="2" s="1"/>
  <c r="AJ40" i="2" s="1"/>
  <c r="AT40" i="2" s="1"/>
  <c r="V115" i="2"/>
  <c r="X115" i="2" s="1"/>
  <c r="AR115" i="2" s="1"/>
  <c r="AF115" i="2"/>
  <c r="AH115" i="2" s="1"/>
  <c r="AJ115" i="2" s="1"/>
  <c r="AT115" i="2" s="1"/>
  <c r="AF88" i="2"/>
  <c r="AH88" i="2" s="1"/>
  <c r="AJ88" i="2" s="1"/>
  <c r="AT88" i="2" s="1"/>
  <c r="AL73" i="2"/>
  <c r="AN73" i="2" s="1"/>
  <c r="AP73" i="2" s="1"/>
  <c r="AU73" i="2" s="1"/>
  <c r="AV73" i="2" s="1"/>
  <c r="BN73" i="2" s="1"/>
  <c r="AL105" i="2"/>
  <c r="AN105" i="2" s="1"/>
  <c r="AP105" i="2" s="1"/>
  <c r="AU105" i="2" s="1"/>
  <c r="AW105" i="2" s="1"/>
  <c r="BO105" i="2" s="1"/>
  <c r="AF96" i="2"/>
  <c r="AL37" i="2"/>
  <c r="AN37" i="2" s="1"/>
  <c r="AP37" i="2" s="1"/>
  <c r="AU37" i="2" s="1"/>
  <c r="AW37" i="2" s="1"/>
  <c r="BO37" i="2" s="1"/>
  <c r="AL76" i="2"/>
  <c r="AN76" i="2" s="1"/>
  <c r="AP76" i="2" s="1"/>
  <c r="AU76" i="2" s="1"/>
  <c r="AW76" i="2" s="1"/>
  <c r="BO76" i="2" s="1"/>
  <c r="AF81" i="2"/>
  <c r="Z32" i="2"/>
  <c r="AF32" i="2" s="1"/>
  <c r="AH32" i="2" s="1"/>
  <c r="AJ32" i="2" s="1"/>
  <c r="AT32" i="2" s="1"/>
  <c r="AL35" i="2"/>
  <c r="AN35" i="2" s="1"/>
  <c r="AP35" i="2" s="1"/>
  <c r="AU35" i="2" s="1"/>
  <c r="V62" i="2"/>
  <c r="X62" i="2" s="1"/>
  <c r="AR62" i="2" s="1"/>
  <c r="Z62" i="2"/>
  <c r="AB62" i="2" s="1"/>
  <c r="AD62" i="2" s="1"/>
  <c r="AS62" i="2" s="1"/>
  <c r="AL62" i="2"/>
  <c r="AN62" i="2" s="1"/>
  <c r="AP62" i="2" s="1"/>
  <c r="AU62" i="2" s="1"/>
  <c r="AF62" i="2"/>
  <c r="AH62" i="2" s="1"/>
  <c r="AJ62" i="2" s="1"/>
  <c r="AT62" i="2" s="1"/>
  <c r="AW31" i="2"/>
  <c r="BO31" i="2" s="1"/>
  <c r="Z82" i="2"/>
  <c r="AB82" i="2" s="1"/>
  <c r="AD82" i="2" s="1"/>
  <c r="AS82" i="2" s="1"/>
  <c r="Z121" i="2"/>
  <c r="V121" i="2"/>
  <c r="X121" i="2" s="1"/>
  <c r="AR121" i="2" s="1"/>
  <c r="V42" i="2"/>
  <c r="X42" i="2" s="1"/>
  <c r="AR42" i="2" s="1"/>
  <c r="AB106" i="2"/>
  <c r="AD106" i="2" s="1"/>
  <c r="AS106" i="2" s="1"/>
  <c r="AF106" i="2"/>
  <c r="Z47" i="2"/>
  <c r="AB47" i="2" s="1"/>
  <c r="AD47" i="2" s="1"/>
  <c r="AS47" i="2" s="1"/>
  <c r="Z28" i="2"/>
  <c r="AB28" i="2" s="1"/>
  <c r="AD28" i="2" s="1"/>
  <c r="AS28" i="2" s="1"/>
  <c r="Z45" i="2"/>
  <c r="AB45" i="2" s="1"/>
  <c r="AD45" i="2" s="1"/>
  <c r="AS45" i="2" s="1"/>
  <c r="AL40" i="2"/>
  <c r="AN40" i="2" s="1"/>
  <c r="AP40" i="2" s="1"/>
  <c r="AU40" i="2" s="1"/>
  <c r="Z42" i="2"/>
  <c r="AH119" i="2"/>
  <c r="AJ119" i="2" s="1"/>
  <c r="AT119" i="2" s="1"/>
  <c r="AL119" i="2"/>
  <c r="AN119" i="2" s="1"/>
  <c r="AP119" i="2" s="1"/>
  <c r="AU119" i="2" s="1"/>
  <c r="AF79" i="2"/>
  <c r="AH79" i="2" s="1"/>
  <c r="AJ79" i="2" s="1"/>
  <c r="AT79" i="2" s="1"/>
  <c r="AL97" i="2"/>
  <c r="AN97" i="2" s="1"/>
  <c r="AP97" i="2" s="1"/>
  <c r="AU97" i="2" s="1"/>
  <c r="AV97" i="2" s="1"/>
  <c r="BN97" i="2" s="1"/>
  <c r="AF34" i="2"/>
  <c r="AH34" i="2" s="1"/>
  <c r="AJ34" i="2" s="1"/>
  <c r="AT34" i="2" s="1"/>
  <c r="AF126" i="2"/>
  <c r="AB126" i="2"/>
  <c r="AD126" i="2" s="1"/>
  <c r="AS126" i="2" s="1"/>
  <c r="V67" i="2"/>
  <c r="X67" i="2" s="1"/>
  <c r="AR67" i="2" s="1"/>
  <c r="AF67" i="2"/>
  <c r="AH67" i="2" s="1"/>
  <c r="AJ67" i="2" s="1"/>
  <c r="AT67" i="2" s="1"/>
  <c r="AL67" i="2"/>
  <c r="AN67" i="2" s="1"/>
  <c r="AP67" i="2" s="1"/>
  <c r="AU67" i="2" s="1"/>
  <c r="Z113" i="2"/>
  <c r="AB113" i="2" s="1"/>
  <c r="AD113" i="2" s="1"/>
  <c r="AS113" i="2" s="1"/>
  <c r="Z58" i="2"/>
  <c r="AB58" i="2" s="1"/>
  <c r="AD58" i="2" s="1"/>
  <c r="AS58" i="2" s="1"/>
  <c r="Z99" i="2"/>
  <c r="AB99" i="2" s="1"/>
  <c r="AD99" i="2" s="1"/>
  <c r="AS99" i="2" s="1"/>
  <c r="AF89" i="2"/>
  <c r="AH89" i="2" s="1"/>
  <c r="AJ89" i="2" s="1"/>
  <c r="AT89" i="2" s="1"/>
  <c r="AL100" i="2"/>
  <c r="AN100" i="2" s="1"/>
  <c r="AP100" i="2" s="1"/>
  <c r="AU100" i="2" s="1"/>
  <c r="AF102" i="2"/>
  <c r="AH102" i="2" s="1"/>
  <c r="AJ102" i="2" s="1"/>
  <c r="AT102" i="2" s="1"/>
  <c r="AF114" i="2"/>
  <c r="AH114" i="2" s="1"/>
  <c r="AJ114" i="2" s="1"/>
  <c r="AT114" i="2" s="1"/>
  <c r="Z101" i="2"/>
  <c r="V101" i="2"/>
  <c r="X101" i="2" s="1"/>
  <c r="AR101" i="2" s="1"/>
  <c r="AL88" i="2"/>
  <c r="AN88" i="2" s="1"/>
  <c r="AP88" i="2" s="1"/>
  <c r="AU88" i="2" s="1"/>
  <c r="V44" i="2"/>
  <c r="X44" i="2" s="1"/>
  <c r="AR44" i="2" s="1"/>
  <c r="Z44" i="2"/>
  <c r="Z83" i="2"/>
  <c r="AL36" i="2"/>
  <c r="AN36" i="2" s="1"/>
  <c r="AP36" i="2" s="1"/>
  <c r="AU36" i="2" s="1"/>
  <c r="AF72" i="2"/>
  <c r="AH72" i="2" s="1"/>
  <c r="AJ72" i="2" s="1"/>
  <c r="AT72" i="2" s="1"/>
  <c r="V75" i="2"/>
  <c r="X75" i="2" s="1"/>
  <c r="AR75" i="2" s="1"/>
  <c r="AF75" i="2"/>
  <c r="AH75" i="2" s="1"/>
  <c r="AJ75" i="2" s="1"/>
  <c r="AT75" i="2" s="1"/>
  <c r="AL75" i="2"/>
  <c r="AN75" i="2" s="1"/>
  <c r="AP75" i="2" s="1"/>
  <c r="AU75" i="2" s="1"/>
  <c r="AB112" i="2"/>
  <c r="AD112" i="2" s="1"/>
  <c r="AS112" i="2" s="1"/>
  <c r="AL112" i="2"/>
  <c r="AN112" i="2" s="1"/>
  <c r="AP112" i="2" s="1"/>
  <c r="AU112" i="2" s="1"/>
  <c r="AB90" i="2"/>
  <c r="AD90" i="2" s="1"/>
  <c r="AS90" i="2" s="1"/>
  <c r="AF90" i="2"/>
  <c r="AH90" i="2" s="1"/>
  <c r="AJ90" i="2" s="1"/>
  <c r="AT90" i="2" s="1"/>
  <c r="U27" i="2"/>
  <c r="W27" i="2" s="1"/>
  <c r="Y27" i="2"/>
  <c r="AE27" i="2" s="1"/>
  <c r="AG27" i="2" s="1"/>
  <c r="AI27" i="2" s="1"/>
  <c r="K11" i="3"/>
  <c r="J11" i="3"/>
  <c r="AL89" i="2" l="1"/>
  <c r="AN89" i="2" s="1"/>
  <c r="AP89" i="2" s="1"/>
  <c r="AU89" i="2" s="1"/>
  <c r="AL70" i="2"/>
  <c r="AN70" i="2" s="1"/>
  <c r="AP70" i="2" s="1"/>
  <c r="AU70" i="2" s="1"/>
  <c r="AV70" i="2" s="1"/>
  <c r="BN70" i="2" s="1"/>
  <c r="AH65" i="2"/>
  <c r="AJ65" i="2" s="1"/>
  <c r="AT65" i="2" s="1"/>
  <c r="AL65" i="2"/>
  <c r="AN65" i="2" s="1"/>
  <c r="AP65" i="2" s="1"/>
  <c r="AU65" i="2" s="1"/>
  <c r="AF95" i="2"/>
  <c r="AH95" i="2" s="1"/>
  <c r="AJ95" i="2" s="1"/>
  <c r="AT95" i="2" s="1"/>
  <c r="AH125" i="2"/>
  <c r="AJ125" i="2" s="1"/>
  <c r="AT125" i="2" s="1"/>
  <c r="AL125" i="2"/>
  <c r="AN125" i="2" s="1"/>
  <c r="AP125" i="2" s="1"/>
  <c r="AU125" i="2" s="1"/>
  <c r="AW125" i="2" s="1"/>
  <c r="BO125" i="2" s="1"/>
  <c r="AL63" i="2"/>
  <c r="AN63" i="2" s="1"/>
  <c r="AP63" i="2" s="1"/>
  <c r="AU63" i="2" s="1"/>
  <c r="AV63" i="2" s="1"/>
  <c r="BN63" i="2" s="1"/>
  <c r="AF61" i="2"/>
  <c r="AH61" i="2" s="1"/>
  <c r="AJ61" i="2" s="1"/>
  <c r="AT61" i="2" s="1"/>
  <c r="AV92" i="2"/>
  <c r="BN92" i="2" s="1"/>
  <c r="AF120" i="2"/>
  <c r="AH120" i="2" s="1"/>
  <c r="AJ120" i="2" s="1"/>
  <c r="AT120" i="2" s="1"/>
  <c r="AL90" i="2"/>
  <c r="AN90" i="2" s="1"/>
  <c r="AP90" i="2" s="1"/>
  <c r="AU90" i="2" s="1"/>
  <c r="AV80" i="2"/>
  <c r="BN80" i="2" s="1"/>
  <c r="AL74" i="2"/>
  <c r="AN74" i="2" s="1"/>
  <c r="AP74" i="2" s="1"/>
  <c r="AU74" i="2" s="1"/>
  <c r="AF46" i="2"/>
  <c r="AH91" i="2"/>
  <c r="AJ91" i="2" s="1"/>
  <c r="AT91" i="2" s="1"/>
  <c r="AW91" i="2" s="1"/>
  <c r="BO91" i="2" s="1"/>
  <c r="AL91" i="2"/>
  <c r="AN91" i="2" s="1"/>
  <c r="AP91" i="2" s="1"/>
  <c r="AU91" i="2" s="1"/>
  <c r="AF103" i="2"/>
  <c r="AH103" i="2" s="1"/>
  <c r="AJ103" i="2" s="1"/>
  <c r="AT103" i="2" s="1"/>
  <c r="AB84" i="2"/>
  <c r="AD84" i="2" s="1"/>
  <c r="AS84" i="2" s="1"/>
  <c r="AF84" i="2"/>
  <c r="AH84" i="2" s="1"/>
  <c r="AJ84" i="2" s="1"/>
  <c r="AT84" i="2" s="1"/>
  <c r="AL95" i="2"/>
  <c r="AN95" i="2" s="1"/>
  <c r="AP95" i="2" s="1"/>
  <c r="AU95" i="2" s="1"/>
  <c r="AW95" i="2" s="1"/>
  <c r="BO95" i="2" s="1"/>
  <c r="AF113" i="2"/>
  <c r="AH113" i="2" s="1"/>
  <c r="AJ113" i="2" s="1"/>
  <c r="AT113" i="2" s="1"/>
  <c r="AV39" i="2"/>
  <c r="BN39" i="2" s="1"/>
  <c r="AB87" i="2"/>
  <c r="AD87" i="2" s="1"/>
  <c r="AS87" i="2" s="1"/>
  <c r="AL87" i="2"/>
  <c r="AN87" i="2" s="1"/>
  <c r="AP87" i="2" s="1"/>
  <c r="AU87" i="2" s="1"/>
  <c r="AV87" i="2" s="1"/>
  <c r="BN87" i="2" s="1"/>
  <c r="AB117" i="2"/>
  <c r="AD117" i="2" s="1"/>
  <c r="AS117" i="2" s="1"/>
  <c r="AL117" i="2"/>
  <c r="AN117" i="2" s="1"/>
  <c r="AP117" i="2" s="1"/>
  <c r="AU117" i="2" s="1"/>
  <c r="AV117" i="2" s="1"/>
  <c r="BN117" i="2" s="1"/>
  <c r="AW40" i="2"/>
  <c r="BO40" i="2" s="1"/>
  <c r="AV67" i="2"/>
  <c r="BN67" i="2" s="1"/>
  <c r="AV100" i="2"/>
  <c r="BN100" i="2" s="1"/>
  <c r="AV95" i="2"/>
  <c r="BN95" i="2" s="1"/>
  <c r="AW62" i="2"/>
  <c r="BO62" i="2" s="1"/>
  <c r="AW88" i="2"/>
  <c r="BO88" i="2" s="1"/>
  <c r="AW97" i="2"/>
  <c r="BO97" i="2" s="1"/>
  <c r="AV40" i="2"/>
  <c r="BN40" i="2" s="1"/>
  <c r="AW98" i="2"/>
  <c r="BO98" i="2" s="1"/>
  <c r="AV85" i="2"/>
  <c r="BN85" i="2" s="1"/>
  <c r="AV57" i="2"/>
  <c r="BN57" i="2" s="1"/>
  <c r="AW78" i="2"/>
  <c r="BO78" i="2" s="1"/>
  <c r="AW48" i="2"/>
  <c r="BO48" i="2" s="1"/>
  <c r="AW89" i="2"/>
  <c r="BO89" i="2" s="1"/>
  <c r="AW70" i="2"/>
  <c r="BO70" i="2" s="1"/>
  <c r="AV90" i="2"/>
  <c r="BN90" i="2" s="1"/>
  <c r="AV56" i="2"/>
  <c r="BN56" i="2" s="1"/>
  <c r="AV35" i="2"/>
  <c r="BN35" i="2" s="1"/>
  <c r="AW119" i="2"/>
  <c r="BO119" i="2" s="1"/>
  <c r="AV119" i="2"/>
  <c r="BN119" i="2" s="1"/>
  <c r="AB44" i="2"/>
  <c r="AD44" i="2" s="1"/>
  <c r="AS44" i="2" s="1"/>
  <c r="AF44" i="2"/>
  <c r="AH44" i="2" s="1"/>
  <c r="AJ44" i="2" s="1"/>
  <c r="AT44" i="2" s="1"/>
  <c r="AH81" i="2"/>
  <c r="AJ81" i="2" s="1"/>
  <c r="AT81" i="2" s="1"/>
  <c r="AL81" i="2"/>
  <c r="AN81" i="2" s="1"/>
  <c r="AP81" i="2" s="1"/>
  <c r="AU81" i="2" s="1"/>
  <c r="AH41" i="2"/>
  <c r="AJ41" i="2" s="1"/>
  <c r="AT41" i="2" s="1"/>
  <c r="AL41" i="2"/>
  <c r="AN41" i="2" s="1"/>
  <c r="AP41" i="2" s="1"/>
  <c r="AU41" i="2" s="1"/>
  <c r="AH64" i="2"/>
  <c r="AJ64" i="2" s="1"/>
  <c r="AT64" i="2" s="1"/>
  <c r="AL64" i="2"/>
  <c r="AN64" i="2" s="1"/>
  <c r="AP64" i="2" s="1"/>
  <c r="AU64" i="2" s="1"/>
  <c r="AH77" i="2"/>
  <c r="AJ77" i="2" s="1"/>
  <c r="AT77" i="2" s="1"/>
  <c r="AL77" i="2"/>
  <c r="AN77" i="2" s="1"/>
  <c r="AP77" i="2" s="1"/>
  <c r="AU77" i="2" s="1"/>
  <c r="AF116" i="2"/>
  <c r="AH116" i="2" s="1"/>
  <c r="AJ116" i="2" s="1"/>
  <c r="AT116" i="2" s="1"/>
  <c r="AW35" i="2"/>
  <c r="BO35" i="2" s="1"/>
  <c r="AL114" i="2"/>
  <c r="AN114" i="2" s="1"/>
  <c r="AP114" i="2" s="1"/>
  <c r="AU114" i="2" s="1"/>
  <c r="AB38" i="2"/>
  <c r="AD38" i="2" s="1"/>
  <c r="AS38" i="2" s="1"/>
  <c r="AF38" i="2"/>
  <c r="AH52" i="2"/>
  <c r="AJ52" i="2" s="1"/>
  <c r="AT52" i="2" s="1"/>
  <c r="AL52" i="2"/>
  <c r="AN52" i="2" s="1"/>
  <c r="AP52" i="2" s="1"/>
  <c r="AU52" i="2" s="1"/>
  <c r="AW67" i="2"/>
  <c r="BO67" i="2" s="1"/>
  <c r="AF94" i="2"/>
  <c r="AH94" i="2" s="1"/>
  <c r="AJ94" i="2" s="1"/>
  <c r="AT94" i="2" s="1"/>
  <c r="AW100" i="2"/>
  <c r="BO100" i="2" s="1"/>
  <c r="AL122" i="2"/>
  <c r="AN122" i="2" s="1"/>
  <c r="AP122" i="2" s="1"/>
  <c r="AU122" i="2" s="1"/>
  <c r="AV122" i="2" s="1"/>
  <c r="BN122" i="2" s="1"/>
  <c r="AL68" i="2"/>
  <c r="AN68" i="2" s="1"/>
  <c r="AP68" i="2" s="1"/>
  <c r="AU68" i="2" s="1"/>
  <c r="AH68" i="2"/>
  <c r="AJ68" i="2" s="1"/>
  <c r="AT68" i="2" s="1"/>
  <c r="AF45" i="2"/>
  <c r="AH45" i="2" s="1"/>
  <c r="AJ45" i="2" s="1"/>
  <c r="AT45" i="2" s="1"/>
  <c r="AV76" i="2"/>
  <c r="BN76" i="2" s="1"/>
  <c r="AW73" i="2"/>
  <c r="BO73" i="2" s="1"/>
  <c r="AV37" i="2"/>
  <c r="BN37" i="2" s="1"/>
  <c r="AF42" i="2"/>
  <c r="AH42" i="2" s="1"/>
  <c r="AJ42" i="2" s="1"/>
  <c r="AT42" i="2" s="1"/>
  <c r="AB42" i="2"/>
  <c r="AD42" i="2" s="1"/>
  <c r="AS42" i="2" s="1"/>
  <c r="AH96" i="2"/>
  <c r="AJ96" i="2" s="1"/>
  <c r="AT96" i="2" s="1"/>
  <c r="AL96" i="2"/>
  <c r="AN96" i="2" s="1"/>
  <c r="AP96" i="2" s="1"/>
  <c r="AU96" i="2" s="1"/>
  <c r="AV75" i="2"/>
  <c r="BN75" i="2" s="1"/>
  <c r="AW75" i="2"/>
  <c r="BO75" i="2" s="1"/>
  <c r="AL102" i="2"/>
  <c r="AN102" i="2" s="1"/>
  <c r="AP102" i="2" s="1"/>
  <c r="AU102" i="2" s="1"/>
  <c r="AV102" i="2" s="1"/>
  <c r="BN102" i="2" s="1"/>
  <c r="AL72" i="2"/>
  <c r="AN72" i="2" s="1"/>
  <c r="AP72" i="2" s="1"/>
  <c r="AU72" i="2" s="1"/>
  <c r="AW72" i="2" s="1"/>
  <c r="BO72" i="2" s="1"/>
  <c r="AH53" i="2"/>
  <c r="AJ53" i="2" s="1"/>
  <c r="AT53" i="2" s="1"/>
  <c r="AL53" i="2"/>
  <c r="AN53" i="2" s="1"/>
  <c r="AP53" i="2" s="1"/>
  <c r="AU53" i="2" s="1"/>
  <c r="AV48" i="2"/>
  <c r="BN48" i="2" s="1"/>
  <c r="AH109" i="2"/>
  <c r="AJ109" i="2" s="1"/>
  <c r="AT109" i="2" s="1"/>
  <c r="AL109" i="2"/>
  <c r="AN109" i="2" s="1"/>
  <c r="AP109" i="2" s="1"/>
  <c r="AU109" i="2" s="1"/>
  <c r="AL61" i="2"/>
  <c r="AN61" i="2" s="1"/>
  <c r="AP61" i="2" s="1"/>
  <c r="AU61" i="2" s="1"/>
  <c r="AV61" i="2" s="1"/>
  <c r="BN61" i="2" s="1"/>
  <c r="AF49" i="2"/>
  <c r="AH49" i="2" s="1"/>
  <c r="AJ49" i="2" s="1"/>
  <c r="AT49" i="2" s="1"/>
  <c r="AB49" i="2"/>
  <c r="AD49" i="2" s="1"/>
  <c r="AS49" i="2" s="1"/>
  <c r="AW69" i="2"/>
  <c r="BO69" i="2" s="1"/>
  <c r="AF99" i="2"/>
  <c r="AH99" i="2" s="1"/>
  <c r="AJ99" i="2" s="1"/>
  <c r="AT99" i="2" s="1"/>
  <c r="AH111" i="2"/>
  <c r="AJ111" i="2" s="1"/>
  <c r="AT111" i="2" s="1"/>
  <c r="AL111" i="2"/>
  <c r="AN111" i="2" s="1"/>
  <c r="AP111" i="2" s="1"/>
  <c r="AU111" i="2" s="1"/>
  <c r="AW90" i="2"/>
  <c r="BO90" i="2" s="1"/>
  <c r="AV89" i="2"/>
  <c r="BN89" i="2" s="1"/>
  <c r="AV36" i="2"/>
  <c r="BN36" i="2" s="1"/>
  <c r="AW36" i="2"/>
  <c r="BO36" i="2" s="1"/>
  <c r="AB101" i="2"/>
  <c r="AD101" i="2" s="1"/>
  <c r="AS101" i="2" s="1"/>
  <c r="AF101" i="2"/>
  <c r="AH101" i="2" s="1"/>
  <c r="AJ101" i="2" s="1"/>
  <c r="AT101" i="2" s="1"/>
  <c r="AH126" i="2"/>
  <c r="AJ126" i="2" s="1"/>
  <c r="AT126" i="2" s="1"/>
  <c r="AL126" i="2"/>
  <c r="AN126" i="2" s="1"/>
  <c r="AP126" i="2" s="1"/>
  <c r="AU126" i="2" s="1"/>
  <c r="AV88" i="2"/>
  <c r="BN88" i="2" s="1"/>
  <c r="AW56" i="2"/>
  <c r="BO56" i="2" s="1"/>
  <c r="AF82" i="2"/>
  <c r="AH82" i="2" s="1"/>
  <c r="AJ82" i="2" s="1"/>
  <c r="AT82" i="2" s="1"/>
  <c r="AF124" i="2"/>
  <c r="AV30" i="2"/>
  <c r="BN30" i="2" s="1"/>
  <c r="AW30" i="2"/>
  <c r="BO30" i="2" s="1"/>
  <c r="AW57" i="2"/>
  <c r="BO57" i="2" s="1"/>
  <c r="AV98" i="2"/>
  <c r="BN98" i="2" s="1"/>
  <c r="AF66" i="2"/>
  <c r="AH66" i="2" s="1"/>
  <c r="AJ66" i="2" s="1"/>
  <c r="AT66" i="2" s="1"/>
  <c r="AL49" i="2"/>
  <c r="AN49" i="2" s="1"/>
  <c r="AP49" i="2" s="1"/>
  <c r="AU49" i="2" s="1"/>
  <c r="AF110" i="2"/>
  <c r="AV43" i="2"/>
  <c r="BN43" i="2" s="1"/>
  <c r="AV86" i="2"/>
  <c r="BN86" i="2" s="1"/>
  <c r="AF104" i="2"/>
  <c r="AV123" i="2"/>
  <c r="BN123" i="2" s="1"/>
  <c r="AW123" i="2"/>
  <c r="BO123" i="2" s="1"/>
  <c r="AL66" i="2"/>
  <c r="AN66" i="2" s="1"/>
  <c r="AP66" i="2" s="1"/>
  <c r="AU66" i="2" s="1"/>
  <c r="AV112" i="2"/>
  <c r="BN112" i="2" s="1"/>
  <c r="AW112" i="2"/>
  <c r="BO112" i="2" s="1"/>
  <c r="AB83" i="2"/>
  <c r="AD83" i="2" s="1"/>
  <c r="AS83" i="2" s="1"/>
  <c r="AF83" i="2"/>
  <c r="AH83" i="2" s="1"/>
  <c r="AJ83" i="2" s="1"/>
  <c r="AT83" i="2" s="1"/>
  <c r="AF28" i="2"/>
  <c r="AH28" i="2" s="1"/>
  <c r="AJ28" i="2" s="1"/>
  <c r="AT28" i="2" s="1"/>
  <c r="AH106" i="2"/>
  <c r="AJ106" i="2" s="1"/>
  <c r="AT106" i="2" s="1"/>
  <c r="AL106" i="2"/>
  <c r="AN106" i="2" s="1"/>
  <c r="AP106" i="2" s="1"/>
  <c r="AU106" i="2" s="1"/>
  <c r="AB121" i="2"/>
  <c r="AD121" i="2" s="1"/>
  <c r="AS121" i="2" s="1"/>
  <c r="AF121" i="2"/>
  <c r="AV62" i="2"/>
  <c r="BN62" i="2" s="1"/>
  <c r="AL34" i="2"/>
  <c r="AN34" i="2" s="1"/>
  <c r="AP34" i="2" s="1"/>
  <c r="AU34" i="2" s="1"/>
  <c r="AL115" i="2"/>
  <c r="AN115" i="2" s="1"/>
  <c r="AP115" i="2" s="1"/>
  <c r="AU115" i="2" s="1"/>
  <c r="AW115" i="2" s="1"/>
  <c r="BO115" i="2" s="1"/>
  <c r="AF58" i="2"/>
  <c r="AH58" i="2" s="1"/>
  <c r="AJ58" i="2" s="1"/>
  <c r="AT58" i="2" s="1"/>
  <c r="AF47" i="2"/>
  <c r="AH47" i="2" s="1"/>
  <c r="AJ47" i="2" s="1"/>
  <c r="AT47" i="2" s="1"/>
  <c r="AL116" i="2"/>
  <c r="AN116" i="2" s="1"/>
  <c r="AP116" i="2" s="1"/>
  <c r="AU116" i="2" s="1"/>
  <c r="AH71" i="2"/>
  <c r="AJ71" i="2" s="1"/>
  <c r="AT71" i="2" s="1"/>
  <c r="AL71" i="2"/>
  <c r="AN71" i="2" s="1"/>
  <c r="AP71" i="2" s="1"/>
  <c r="AU71" i="2" s="1"/>
  <c r="AL99" i="2"/>
  <c r="AN99" i="2" s="1"/>
  <c r="AP99" i="2" s="1"/>
  <c r="AU99" i="2" s="1"/>
  <c r="AB108" i="2"/>
  <c r="AD108" i="2" s="1"/>
  <c r="AS108" i="2" s="1"/>
  <c r="AF108" i="2"/>
  <c r="AH108" i="2" s="1"/>
  <c r="AJ108" i="2" s="1"/>
  <c r="AT108" i="2" s="1"/>
  <c r="AL79" i="2"/>
  <c r="AN79" i="2" s="1"/>
  <c r="AP79" i="2" s="1"/>
  <c r="AU79" i="2" s="1"/>
  <c r="AV79" i="2" s="1"/>
  <c r="BN79" i="2" s="1"/>
  <c r="AL120" i="2"/>
  <c r="AN120" i="2" s="1"/>
  <c r="AP120" i="2" s="1"/>
  <c r="AU120" i="2" s="1"/>
  <c r="AW120" i="2" s="1"/>
  <c r="BO120" i="2" s="1"/>
  <c r="AV105" i="2"/>
  <c r="BN105" i="2" s="1"/>
  <c r="AW63" i="2"/>
  <c r="BO63" i="2" s="1"/>
  <c r="AW50" i="2"/>
  <c r="BO50" i="2" s="1"/>
  <c r="AB32" i="2"/>
  <c r="AD32" i="2" s="1"/>
  <c r="AS32" i="2" s="1"/>
  <c r="AL32" i="2"/>
  <c r="AN32" i="2" s="1"/>
  <c r="AP32" i="2" s="1"/>
  <c r="AU32" i="2" s="1"/>
  <c r="AH55" i="2"/>
  <c r="AJ55" i="2" s="1"/>
  <c r="AT55" i="2" s="1"/>
  <c r="AL55" i="2"/>
  <c r="AN55" i="2" s="1"/>
  <c r="AP55" i="2" s="1"/>
  <c r="AU55" i="2" s="1"/>
  <c r="AF51" i="2"/>
  <c r="AH51" i="2" s="1"/>
  <c r="AJ51" i="2" s="1"/>
  <c r="AT51" i="2" s="1"/>
  <c r="AB51" i="2"/>
  <c r="AD51" i="2" s="1"/>
  <c r="AS51" i="2" s="1"/>
  <c r="AF60" i="2"/>
  <c r="AH60" i="2" s="1"/>
  <c r="AJ60" i="2" s="1"/>
  <c r="AT60" i="2" s="1"/>
  <c r="AA27" i="2"/>
  <c r="AC27" i="2" s="1"/>
  <c r="I11" i="3"/>
  <c r="H11" i="3"/>
  <c r="B7" i="3"/>
  <c r="B8" i="3" s="1"/>
  <c r="AW84" i="2" l="1"/>
  <c r="BO84" i="2" s="1"/>
  <c r="AL28" i="2"/>
  <c r="AN28" i="2" s="1"/>
  <c r="AP28" i="2" s="1"/>
  <c r="AU28" i="2" s="1"/>
  <c r="AL60" i="2"/>
  <c r="AN60" i="2" s="1"/>
  <c r="AP60" i="2" s="1"/>
  <c r="AU60" i="2" s="1"/>
  <c r="AW60" i="2" s="1"/>
  <c r="BO60" i="2" s="1"/>
  <c r="AW87" i="2"/>
  <c r="BO87" i="2" s="1"/>
  <c r="AL84" i="2"/>
  <c r="AN84" i="2" s="1"/>
  <c r="AP84" i="2" s="1"/>
  <c r="AU84" i="2" s="1"/>
  <c r="AV84" i="2" s="1"/>
  <c r="BN84" i="2" s="1"/>
  <c r="AH46" i="2"/>
  <c r="AJ46" i="2" s="1"/>
  <c r="AT46" i="2" s="1"/>
  <c r="AL46" i="2"/>
  <c r="AN46" i="2" s="1"/>
  <c r="AP46" i="2" s="1"/>
  <c r="AU46" i="2" s="1"/>
  <c r="AL103" i="2"/>
  <c r="AN103" i="2" s="1"/>
  <c r="AP103" i="2" s="1"/>
  <c r="AU103" i="2" s="1"/>
  <c r="AV103" i="2" s="1"/>
  <c r="BN103" i="2" s="1"/>
  <c r="AW65" i="2"/>
  <c r="BO65" i="2" s="1"/>
  <c r="AV65" i="2"/>
  <c r="BN65" i="2" s="1"/>
  <c r="AL44" i="2"/>
  <c r="AN44" i="2" s="1"/>
  <c r="AP44" i="2" s="1"/>
  <c r="AU44" i="2" s="1"/>
  <c r="AL113" i="2"/>
  <c r="AN113" i="2" s="1"/>
  <c r="AP113" i="2" s="1"/>
  <c r="AU113" i="2" s="1"/>
  <c r="AW113" i="2" s="1"/>
  <c r="BO113" i="2" s="1"/>
  <c r="AV74" i="2"/>
  <c r="BN74" i="2" s="1"/>
  <c r="AW74" i="2"/>
  <c r="BO74" i="2" s="1"/>
  <c r="AW117" i="2"/>
  <c r="BO117" i="2" s="1"/>
  <c r="AV91" i="2"/>
  <c r="BN91" i="2" s="1"/>
  <c r="AV125" i="2"/>
  <c r="BN125" i="2" s="1"/>
  <c r="AW68" i="2"/>
  <c r="BO68" i="2" s="1"/>
  <c r="AV99" i="2"/>
  <c r="BN99" i="2" s="1"/>
  <c r="AW126" i="2"/>
  <c r="BO126" i="2" s="1"/>
  <c r="AV55" i="2"/>
  <c r="BN55" i="2" s="1"/>
  <c r="AW53" i="2"/>
  <c r="BO53" i="2" s="1"/>
  <c r="AV96" i="2"/>
  <c r="BN96" i="2" s="1"/>
  <c r="AW28" i="2"/>
  <c r="BO28" i="2" s="1"/>
  <c r="AV60" i="2"/>
  <c r="BN60" i="2" s="1"/>
  <c r="AV77" i="2"/>
  <c r="BN77" i="2" s="1"/>
  <c r="AW61" i="2"/>
  <c r="BO61" i="2" s="1"/>
  <c r="AV64" i="2"/>
  <c r="BN64" i="2" s="1"/>
  <c r="AV44" i="2"/>
  <c r="BN44" i="2" s="1"/>
  <c r="AV32" i="2"/>
  <c r="BN32" i="2" s="1"/>
  <c r="AW66" i="2"/>
  <c r="BO66" i="2" s="1"/>
  <c r="AV126" i="2"/>
  <c r="BN126" i="2" s="1"/>
  <c r="AW79" i="2"/>
  <c r="BO79" i="2" s="1"/>
  <c r="AW99" i="2"/>
  <c r="BO99" i="2" s="1"/>
  <c r="AV66" i="2"/>
  <c r="BN66" i="2" s="1"/>
  <c r="AW109" i="2"/>
  <c r="BO109" i="2" s="1"/>
  <c r="AV52" i="2"/>
  <c r="BN52" i="2" s="1"/>
  <c r="AV116" i="2"/>
  <c r="BN116" i="2" s="1"/>
  <c r="AW44" i="2"/>
  <c r="BO44" i="2" s="1"/>
  <c r="AV106" i="2"/>
  <c r="BN106" i="2" s="1"/>
  <c r="AW41" i="2"/>
  <c r="BO41" i="2" s="1"/>
  <c r="AW106" i="2"/>
  <c r="BO106" i="2" s="1"/>
  <c r="AV28" i="2"/>
  <c r="BN28" i="2" s="1"/>
  <c r="AV111" i="2"/>
  <c r="BN111" i="2" s="1"/>
  <c r="AW49" i="2"/>
  <c r="BO49" i="2" s="1"/>
  <c r="AW77" i="2"/>
  <c r="BO77" i="2" s="1"/>
  <c r="AL94" i="2"/>
  <c r="AN94" i="2" s="1"/>
  <c r="AP94" i="2" s="1"/>
  <c r="AU94" i="2" s="1"/>
  <c r="AW32" i="2"/>
  <c r="BO32" i="2" s="1"/>
  <c r="AW34" i="2"/>
  <c r="BO34" i="2" s="1"/>
  <c r="AV34" i="2"/>
  <c r="BN34" i="2" s="1"/>
  <c r="AW111" i="2"/>
  <c r="BO111" i="2" s="1"/>
  <c r="AV53" i="2"/>
  <c r="BN53" i="2" s="1"/>
  <c r="AV120" i="2"/>
  <c r="BN120" i="2" s="1"/>
  <c r="AL58" i="2"/>
  <c r="AN58" i="2" s="1"/>
  <c r="AP58" i="2" s="1"/>
  <c r="AU58" i="2" s="1"/>
  <c r="AW58" i="2" s="1"/>
  <c r="BO58" i="2" s="1"/>
  <c r="AH38" i="2"/>
  <c r="AJ38" i="2" s="1"/>
  <c r="AT38" i="2" s="1"/>
  <c r="AL38" i="2"/>
  <c r="AN38" i="2" s="1"/>
  <c r="AP38" i="2" s="1"/>
  <c r="AU38" i="2" s="1"/>
  <c r="AW114" i="2"/>
  <c r="BO114" i="2" s="1"/>
  <c r="AV114" i="2"/>
  <c r="BN114" i="2" s="1"/>
  <c r="AL42" i="2"/>
  <c r="AN42" i="2" s="1"/>
  <c r="AP42" i="2" s="1"/>
  <c r="AU42" i="2" s="1"/>
  <c r="AV42" i="2" s="1"/>
  <c r="BN42" i="2" s="1"/>
  <c r="AH121" i="2"/>
  <c r="AJ121" i="2" s="1"/>
  <c r="AT121" i="2" s="1"/>
  <c r="AL121" i="2"/>
  <c r="AN121" i="2" s="1"/>
  <c r="AP121" i="2" s="1"/>
  <c r="AU121" i="2" s="1"/>
  <c r="AH110" i="2"/>
  <c r="AJ110" i="2" s="1"/>
  <c r="AT110" i="2" s="1"/>
  <c r="AL110" i="2"/>
  <c r="AN110" i="2" s="1"/>
  <c r="AP110" i="2" s="1"/>
  <c r="AU110" i="2" s="1"/>
  <c r="AV81" i="2"/>
  <c r="BN81" i="2" s="1"/>
  <c r="AW81" i="2"/>
  <c r="BO81" i="2" s="1"/>
  <c r="AV115" i="2"/>
  <c r="BN115" i="2" s="1"/>
  <c r="AV71" i="2"/>
  <c r="BN71" i="2" s="1"/>
  <c r="AW71" i="2"/>
  <c r="BO71" i="2" s="1"/>
  <c r="AL83" i="2"/>
  <c r="AN83" i="2" s="1"/>
  <c r="AP83" i="2" s="1"/>
  <c r="AU83" i="2" s="1"/>
  <c r="AW83" i="2" s="1"/>
  <c r="BO83" i="2" s="1"/>
  <c r="AW122" i="2"/>
  <c r="BO122" i="2" s="1"/>
  <c r="AL82" i="2"/>
  <c r="AN82" i="2" s="1"/>
  <c r="AP82" i="2" s="1"/>
  <c r="AU82" i="2" s="1"/>
  <c r="AW82" i="2" s="1"/>
  <c r="BO82" i="2" s="1"/>
  <c r="AV109" i="2"/>
  <c r="BN109" i="2" s="1"/>
  <c r="AW64" i="2"/>
  <c r="BO64" i="2" s="1"/>
  <c r="AV72" i="2"/>
  <c r="BN72" i="2" s="1"/>
  <c r="AL108" i="2"/>
  <c r="AN108" i="2" s="1"/>
  <c r="AP108" i="2" s="1"/>
  <c r="AU108" i="2" s="1"/>
  <c r="AV108" i="2" s="1"/>
  <c r="BN108" i="2" s="1"/>
  <c r="AV83" i="2"/>
  <c r="BN83" i="2" s="1"/>
  <c r="AV49" i="2"/>
  <c r="BN49" i="2" s="1"/>
  <c r="AH124" i="2"/>
  <c r="AJ124" i="2" s="1"/>
  <c r="AT124" i="2" s="1"/>
  <c r="AL124" i="2"/>
  <c r="AN124" i="2" s="1"/>
  <c r="AP124" i="2" s="1"/>
  <c r="AU124" i="2" s="1"/>
  <c r="AW116" i="2"/>
  <c r="BO116" i="2" s="1"/>
  <c r="AL101" i="2"/>
  <c r="AN101" i="2" s="1"/>
  <c r="AP101" i="2" s="1"/>
  <c r="AU101" i="2" s="1"/>
  <c r="AW101" i="2" s="1"/>
  <c r="BO101" i="2" s="1"/>
  <c r="AV68" i="2"/>
  <c r="BN68" i="2" s="1"/>
  <c r="AW55" i="2"/>
  <c r="BO55" i="2" s="1"/>
  <c r="AH104" i="2"/>
  <c r="AJ104" i="2" s="1"/>
  <c r="AT104" i="2" s="1"/>
  <c r="AL104" i="2"/>
  <c r="AN104" i="2" s="1"/>
  <c r="AP104" i="2" s="1"/>
  <c r="AU104" i="2" s="1"/>
  <c r="AL47" i="2"/>
  <c r="AN47" i="2" s="1"/>
  <c r="AP47" i="2" s="1"/>
  <c r="AU47" i="2" s="1"/>
  <c r="AW47" i="2" s="1"/>
  <c r="BO47" i="2" s="1"/>
  <c r="AL45" i="2"/>
  <c r="AN45" i="2" s="1"/>
  <c r="AP45" i="2" s="1"/>
  <c r="AU45" i="2" s="1"/>
  <c r="AW96" i="2"/>
  <c r="BO96" i="2" s="1"/>
  <c r="AW52" i="2"/>
  <c r="BO52" i="2" s="1"/>
  <c r="AW102" i="2"/>
  <c r="BO102" i="2" s="1"/>
  <c r="AV41" i="2"/>
  <c r="BN41" i="2" s="1"/>
  <c r="AL51" i="2"/>
  <c r="AN51" i="2" s="1"/>
  <c r="AP51" i="2" s="1"/>
  <c r="AU51" i="2" s="1"/>
  <c r="AW51" i="2" s="1"/>
  <c r="BO51" i="2" s="1"/>
  <c r="K17" i="3"/>
  <c r="J17" i="3"/>
  <c r="H17" i="3"/>
  <c r="H31" i="3"/>
  <c r="G30" i="3"/>
  <c r="H30" i="3" s="1"/>
  <c r="G29" i="3"/>
  <c r="H29" i="3" s="1"/>
  <c r="G28" i="3"/>
  <c r="H28" i="3" s="1"/>
  <c r="N27" i="2" s="1"/>
  <c r="B15" i="3"/>
  <c r="I17" i="3"/>
  <c r="AV46" i="2" l="1"/>
  <c r="BN46" i="2" s="1"/>
  <c r="AW46" i="2"/>
  <c r="BO46" i="2" s="1"/>
  <c r="AW103" i="2"/>
  <c r="BO103" i="2" s="1"/>
  <c r="AV113" i="2"/>
  <c r="BN113" i="2" s="1"/>
  <c r="AW110" i="2"/>
  <c r="BO110" i="2" s="1"/>
  <c r="AV101" i="2"/>
  <c r="BN101" i="2" s="1"/>
  <c r="AV121" i="2"/>
  <c r="BN121" i="2" s="1"/>
  <c r="AW42" i="2"/>
  <c r="BO42" i="2" s="1"/>
  <c r="AV58" i="2"/>
  <c r="BN58" i="2" s="1"/>
  <c r="AV104" i="2"/>
  <c r="BN104" i="2" s="1"/>
  <c r="AW108" i="2"/>
  <c r="BO108" i="2" s="1"/>
  <c r="AW38" i="2"/>
  <c r="BO38" i="2" s="1"/>
  <c r="AV94" i="2"/>
  <c r="BN94" i="2" s="1"/>
  <c r="AW94" i="2"/>
  <c r="BO94" i="2" s="1"/>
  <c r="AV82" i="2"/>
  <c r="BN82" i="2" s="1"/>
  <c r="AV124" i="2"/>
  <c r="BN124" i="2" s="1"/>
  <c r="AW124" i="2"/>
  <c r="BO124" i="2" s="1"/>
  <c r="AV110" i="2"/>
  <c r="BN110" i="2" s="1"/>
  <c r="AV38" i="2"/>
  <c r="BN38" i="2" s="1"/>
  <c r="AV45" i="2"/>
  <c r="BN45" i="2" s="1"/>
  <c r="AW45" i="2"/>
  <c r="BO45" i="2" s="1"/>
  <c r="AW121" i="2"/>
  <c r="BO121" i="2" s="1"/>
  <c r="AV51" i="2"/>
  <c r="BN51" i="2" s="1"/>
  <c r="AV47" i="2"/>
  <c r="BN47" i="2" s="1"/>
  <c r="AW104" i="2"/>
  <c r="BO104" i="2" s="1"/>
  <c r="B12" i="3"/>
  <c r="C12" i="3" s="1"/>
  <c r="B14" i="3"/>
  <c r="C14" i="3" s="1"/>
  <c r="B11" i="3"/>
  <c r="C11" i="3" s="1"/>
  <c r="D11" i="3" s="1"/>
  <c r="D12" i="3" s="1"/>
  <c r="E12" i="3" s="1"/>
  <c r="F12" i="3" s="1"/>
  <c r="B13" i="3"/>
  <c r="C13" i="3" s="1"/>
  <c r="K18" i="3"/>
  <c r="K19" i="3" s="1"/>
  <c r="H18" i="3"/>
  <c r="H19" i="3" s="1"/>
  <c r="I18" i="3"/>
  <c r="I19" i="3" s="1"/>
  <c r="J18" i="3"/>
  <c r="J19" i="3" s="1"/>
  <c r="P27" i="2" l="1"/>
  <c r="R27" i="2" s="1"/>
  <c r="AQ27" i="2" s="1"/>
  <c r="T27" i="2"/>
  <c r="AK27" i="2"/>
  <c r="AM27" i="2" s="1"/>
  <c r="AO27" i="2" s="1"/>
  <c r="D8" i="3"/>
  <c r="E11" i="3"/>
  <c r="F11" i="3" s="1"/>
  <c r="G11" i="3" s="1"/>
  <c r="C17" i="3"/>
  <c r="D13" i="3"/>
  <c r="V27" i="2" l="1"/>
  <c r="X27" i="2" s="1"/>
  <c r="AR27" i="2" s="1"/>
  <c r="Z27" i="2"/>
  <c r="G12" i="3"/>
  <c r="E13" i="3"/>
  <c r="F13" i="3" s="1"/>
  <c r="AB27" i="2" l="1"/>
  <c r="AD27" i="2" s="1"/>
  <c r="AS27" i="2" s="1"/>
  <c r="AF27" i="2"/>
  <c r="AH27" i="2" s="1"/>
  <c r="AJ27" i="2" s="1"/>
  <c r="AT27" i="2" s="1"/>
  <c r="G13" i="3"/>
  <c r="D14" i="3"/>
  <c r="D15" i="3" s="1"/>
  <c r="AL27" i="2" l="1"/>
  <c r="AN27" i="2" s="1"/>
  <c r="AP27" i="2" s="1"/>
  <c r="E14" i="3"/>
  <c r="AU27" i="2" l="1"/>
  <c r="AV27" i="2" s="1"/>
  <c r="BN27" i="2" s="1"/>
  <c r="BN25" i="2" s="1"/>
  <c r="F14" i="3"/>
  <c r="E15" i="3"/>
  <c r="F15" i="3" s="1"/>
  <c r="D17" i="3"/>
  <c r="AW27" i="2" l="1"/>
  <c r="BO27" i="2" s="1"/>
  <c r="BO25" i="2" s="1"/>
  <c r="G15" i="3"/>
  <c r="E17" i="3"/>
  <c r="G14" i="3"/>
  <c r="F17" i="3"/>
  <c r="G17" i="3" l="1"/>
  <c r="G18" i="3" s="1"/>
  <c r="G19" i="3" s="1"/>
  <c r="B21" i="3" s="1"/>
</calcChain>
</file>

<file path=xl/comments1.xml><?xml version="1.0" encoding="utf-8"?>
<comments xmlns="http://schemas.openxmlformats.org/spreadsheetml/2006/main">
  <authors>
    <author>Angela Cotrona</author>
    <author>Cotrona Angela</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F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<sst xmlns="http://schemas.openxmlformats.org/spreadsheetml/2006/main" count="441" uniqueCount="218">
  <si>
    <t>Unità3</t>
  </si>
  <si>
    <t>Unità4</t>
  </si>
  <si>
    <t>Unità5</t>
  </si>
  <si>
    <t>Unità6</t>
  </si>
  <si>
    <t>Unità7</t>
  </si>
  <si>
    <t>Unità8</t>
  </si>
  <si>
    <t>Unità9</t>
  </si>
  <si>
    <t>Unità10</t>
  </si>
  <si>
    <t>R</t>
  </si>
  <si>
    <t>Unità11</t>
  </si>
  <si>
    <t>Unità12</t>
  </si>
  <si>
    <t>Unità13</t>
  </si>
  <si>
    <t>Unità14</t>
  </si>
  <si>
    <t>Unità15</t>
  </si>
  <si>
    <t>Unità16</t>
  </si>
  <si>
    <t>Unità17</t>
  </si>
  <si>
    <t>Unità18</t>
  </si>
  <si>
    <t>Unità19</t>
  </si>
  <si>
    <t>Unità20</t>
  </si>
  <si>
    <t>Unità21</t>
  </si>
  <si>
    <t>Unità22</t>
  </si>
  <si>
    <t>Unità23</t>
  </si>
  <si>
    <t>Unità24</t>
  </si>
  <si>
    <t>Unità25</t>
  </si>
  <si>
    <t>Unità26</t>
  </si>
  <si>
    <t>Unità27</t>
  </si>
  <si>
    <t>Unità28</t>
  </si>
  <si>
    <t>Unità29</t>
  </si>
  <si>
    <t>Unità30</t>
  </si>
  <si>
    <t>Unità31</t>
  </si>
  <si>
    <t>Unità32</t>
  </si>
  <si>
    <t>Unità33</t>
  </si>
  <si>
    <t>Unità34</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</si>
  <si>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</si>
  <si>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</si>
  <si>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</si>
  <si>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</si>
  <si>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</si>
  <si>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</si>
  <si>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</si>
  <si>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</si>
  <si>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</si>
  <si>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</si>
  <si>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</si>
  <si>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</si>
  <si>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</si>
  <si>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</si>
  <si>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</si>
  <si>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</si>
  <si>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</si>
  <si>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</si>
  <si>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</si>
  <si>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</si>
  <si>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</si>
  <si>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</si>
  <si>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</si>
  <si>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</si>
  <si>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</si>
  <si>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</si>
  <si>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</si>
  <si>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</si>
  <si>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</si>
  <si>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</si>
  <si>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</si>
  <si>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</si>
  <si>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</si>
  <si>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</si>
  <si>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</si>
  <si>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</si>
  <si>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</si>
  <si>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</si>
  <si>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da m3 0 a m3 76</t>
  </si>
  <si>
    <t>Tariffa base</t>
  </si>
  <si>
    <t>da m3 76 a m3 112</t>
  </si>
  <si>
    <t>I eccedenza</t>
  </si>
  <si>
    <t>da m3 112 a m3 148</t>
  </si>
  <si>
    <t>II eccedenza</t>
  </si>
  <si>
    <t>da m3 148 a m3 256</t>
  </si>
  <si>
    <t>III eccedenza</t>
  </si>
  <si>
    <t>oltre m3 256</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</si>
  <si>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</si>
  <si>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</si>
  <si>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</si>
  <si>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</si>
  <si>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</si>
  <si>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</si>
  <si>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</si>
  <si>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</si>
  <si>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</si>
  <si>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</si>
  <si>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</si>
  <si>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</si>
  <si>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</si>
  <si>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</si>
  <si>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</si>
  <si>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</si>
  <si>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</si>
  <si>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</si>
  <si>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</si>
  <si>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</si>
  <si>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</si>
  <si>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Unità35</t>
  </si>
  <si>
    <t>Unità36</t>
  </si>
  <si>
    <t>Unità37</t>
  </si>
  <si>
    <t>Unità38</t>
  </si>
  <si>
    <t>Unità39</t>
  </si>
  <si>
    <t>Unità40</t>
  </si>
  <si>
    <t>Unità41</t>
  </si>
  <si>
    <t>Unità42</t>
  </si>
  <si>
    <t>Unità43</t>
  </si>
  <si>
    <t>Unità44</t>
  </si>
  <si>
    <t>Unità45</t>
  </si>
  <si>
    <t>Unità46</t>
  </si>
  <si>
    <t>Unità47</t>
  </si>
  <si>
    <t>Unità48</t>
  </si>
  <si>
    <t>Unità49</t>
  </si>
  <si>
    <t>Unità50</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</si>
  <si>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</si>
  <si>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</si>
  <si>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</si>
  <si>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</si>
  <si>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</si>
  <si>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</si>
  <si>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</si>
  <si>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</si>
  <si>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</si>
  <si>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</si>
  <si>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</si>
  <si>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</si>
  <si>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Totale Periodo fattura</t>
  </si>
  <si>
    <t>check quote fisse</t>
  </si>
  <si>
    <t>Importo UI con IVA AC</t>
  </si>
  <si>
    <t>Importo UI con IVA AP</t>
  </si>
  <si>
    <t>€/mc fino al 31/12/2021</t>
  </si>
  <si>
    <t>Unità1</t>
  </si>
  <si>
    <t>Unità2</t>
  </si>
  <si>
    <t>Tipo lettura 
[R]eale
[S]timata</t>
  </si>
  <si>
    <t>Importo UI no IVA AC</t>
  </si>
  <si>
    <t>Importo UI no IVA AP</t>
  </si>
  <si>
    <t>quota fissa 2022 + IVA</t>
  </si>
  <si>
    <t>quota fissa 2021 + IVA</t>
  </si>
  <si>
    <t>quota fissa 2022 no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</si>
  <si>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</si>
  <si>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</si>
  <si>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</si>
  <si>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</si>
  <si>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</si>
  <si>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</si>
  <si>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</si>
  <si>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</si>
  <si>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</si>
  <si>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</si>
  <si>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</si>
  <si>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</si>
  <si>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</si>
  <si>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</si>
  <si>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</si>
  <si>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 xml:space="preserve"> AP (2021)
Consumo (mc)</t>
  </si>
  <si>
    <t>Periodo 2021
Anno Precedente [AP]</t>
  </si>
  <si>
    <t>SI</t>
  </si>
  <si>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</si>
  <si>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 xml:space="preserve">Imponibile componenti tariffarie perequative UI </t>
  </si>
  <si>
    <t>Numero moduli contrattuali/unità abitative</t>
  </si>
  <si>
    <r>
      <t xml:space="preserve">Importo fattura </t>
    </r>
    <r>
      <rPr>
        <u/>
        <sz val="10"/>
        <color rgb="FF002060"/>
        <rFont val="Calibri"/>
        <family val="2"/>
        <scheme val="minor"/>
      </rPr>
      <t>(opzionale)</t>
    </r>
  </si>
  <si>
    <t>USO DOMESTICO CONDOMINIALE ABITANTI PUGLIA
Tariffe in vigore dal 01/01/2023 disponibili su www.aqp.it/clienti/tariffe</t>
  </si>
  <si>
    <r>
      <rPr>
        <b/>
        <sz val="12"/>
        <color rgb="FF002060"/>
        <rFont val="Calibri"/>
        <family val="2"/>
        <scheme val="minor"/>
      </rPr>
      <t>AQP</t>
    </r>
    <r>
      <rPr>
        <sz val="12"/>
        <color rgb="FF002060"/>
        <rFont val="Calibri"/>
        <family val="2"/>
        <scheme val="minor"/>
      </rPr>
      <t xml:space="preserve"> rende disponibile questo </t>
    </r>
    <r>
      <rPr>
        <b/>
        <sz val="12"/>
        <color rgb="FF002060"/>
        <rFont val="Calibri"/>
        <family val="2"/>
        <scheme val="minor"/>
      </rPr>
      <t>strumento di calcolo</t>
    </r>
    <r>
      <rPr>
        <sz val="12"/>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2"/>
        <color rgb="FF002060"/>
        <rFont val="Calibri"/>
        <family val="2"/>
        <scheme val="minor"/>
      </rPr>
      <t xml:space="preserve">Attenzione:  </t>
    </r>
    <r>
      <rPr>
        <sz val="12"/>
        <color rgb="FF002060"/>
        <rFont val="Calibri"/>
        <family val="2"/>
        <scheme val="minor"/>
      </rPr>
      <t xml:space="preserve">
• Il </t>
    </r>
    <r>
      <rPr>
        <b/>
        <sz val="12"/>
        <color rgb="FF002060"/>
        <rFont val="Calibri"/>
        <family val="2"/>
        <scheme val="minor"/>
      </rPr>
      <t>valore calcolato (*)</t>
    </r>
    <r>
      <rPr>
        <sz val="12"/>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sz val="8"/>
        <color rgb="FF002060"/>
        <rFont val="Calibri"/>
        <family val="2"/>
        <scheme val="minor"/>
      </rPr>
      <t xml:space="preserve">
</t>
    </r>
    <r>
      <rPr>
        <b/>
        <sz val="8"/>
        <color rgb="FF002060"/>
        <rFont val="Calibri"/>
        <family val="2"/>
        <scheme val="minor"/>
      </rPr>
      <t xml:space="preserve">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t>
    </r>
    <r>
      <rPr>
        <sz val="8"/>
        <color rgb="FF002060"/>
        <rFont val="Calibri"/>
        <family val="2"/>
        <scheme val="minor"/>
      </rPr>
      <t xml:space="preserve">
</t>
    </r>
    <r>
      <rPr>
        <b/>
        <sz val="8"/>
        <color rgb="FF002060"/>
        <rFont val="Calibri"/>
        <family val="2"/>
        <scheme val="minor"/>
      </rPr>
      <t>Ver. Gennaio  2023</t>
    </r>
  </si>
  <si>
    <t xml:space="preserve">AC (2023)
Consumo (mc) </t>
  </si>
  <si>
    <t>Unità51</t>
  </si>
  <si>
    <t>Unità52</t>
  </si>
  <si>
    <t>Unità53</t>
  </si>
  <si>
    <t>Unità54</t>
  </si>
  <si>
    <t>Unità55</t>
  </si>
  <si>
    <t>Unità56</t>
  </si>
  <si>
    <t>Unità57</t>
  </si>
  <si>
    <t>Unità58</t>
  </si>
  <si>
    <t>Unità59</t>
  </si>
  <si>
    <t>Unità60</t>
  </si>
  <si>
    <t>Unità61</t>
  </si>
  <si>
    <t>Unità62</t>
  </si>
  <si>
    <t>Unità63</t>
  </si>
  <si>
    <t>Unità64</t>
  </si>
  <si>
    <t>Unità65</t>
  </si>
  <si>
    <t>Unità66</t>
  </si>
  <si>
    <t>Unità67</t>
  </si>
  <si>
    <t>Unità68</t>
  </si>
  <si>
    <t>Unità69</t>
  </si>
  <si>
    <t>Unità70</t>
  </si>
  <si>
    <t>Unità71</t>
  </si>
  <si>
    <t>Unità72</t>
  </si>
  <si>
    <t>Unità73</t>
  </si>
  <si>
    <t>Unità74</t>
  </si>
  <si>
    <t>Unità75</t>
  </si>
  <si>
    <t>Unità76</t>
  </si>
  <si>
    <t>Unità77</t>
  </si>
  <si>
    <t>Unità78</t>
  </si>
  <si>
    <t>Unità79</t>
  </si>
  <si>
    <t>Unità80</t>
  </si>
  <si>
    <t>Unità81</t>
  </si>
  <si>
    <t>Unità82</t>
  </si>
  <si>
    <t>Unità83</t>
  </si>
  <si>
    <t>Unità84</t>
  </si>
  <si>
    <t>Unità85</t>
  </si>
  <si>
    <t>Unità86</t>
  </si>
  <si>
    <t>Unità87</t>
  </si>
  <si>
    <t>Unità88</t>
  </si>
  <si>
    <t>Unità89</t>
  </si>
  <si>
    <t>Unità90</t>
  </si>
  <si>
    <t>Unità91</t>
  </si>
  <si>
    <t>Unità92</t>
  </si>
  <si>
    <t>Unità93</t>
  </si>
  <si>
    <t>Unità94</t>
  </si>
  <si>
    <t>Unità95</t>
  </si>
  <si>
    <t>Unità96</t>
  </si>
  <si>
    <t>Unità97</t>
  </si>
  <si>
    <t>Unità98</t>
  </si>
  <si>
    <t>Unità99</t>
  </si>
  <si>
    <t>Unità100</t>
  </si>
  <si>
    <t>Periodo 2023
Anno in Corso [AC]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</si>
</sst>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3"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sz val="12"/>
      <color rgb="FF002060"/>
      <name val="Calibri"/>
      <family val="2"/>
      <scheme val="minor"/>
    </font>
    <font>
      <sz val="8"/>
      <color rgb="FF002060"/>
      <name val="Calibri"/>
      <family val="2"/>
      <scheme val="minor"/>
    </font>
    <font>
      <b/>
      <sz val="8"/>
      <color rgb="FF002060"/>
      <name val="Calibri"/>
      <family val="2"/>
      <scheme val="minor"/>
    </font>
    <font>
      <u/>
      <sz val="10"/>
      <color rgb="FF00206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medium">
        <color theme="8" tint="0.39991454817346722"/>
      </left>
      <right/>
      <top style="medium">
        <color theme="8" tint="0.39991454817346722"/>
      </top>
      <bottom/>
      <diagonal/>
    </border>
    <border>
      <left/>
      <right/>
      <top style="medium">
        <color theme="8" tint="0.39991454817346722"/>
      </top>
      <bottom/>
      <diagonal/>
    </border>
    <border>
      <left/>
      <right style="medium">
        <color theme="8" tint="0.39991454817346722"/>
      </right>
      <top style="medium">
        <color theme="8" tint="0.39991454817346722"/>
      </top>
      <bottom/>
      <diagonal/>
    </border>
    <border>
      <left style="medium">
        <color theme="8" tint="0.39991454817346722"/>
      </left>
      <right/>
      <top/>
      <bottom/>
      <diagonal/>
    </border>
    <border>
      <left/>
      <right style="medium">
        <color theme="8" tint="0.39991454817346722"/>
      </right>
      <top/>
      <bottom/>
      <diagonal/>
    </border>
    <border>
      <left style="medium">
        <color theme="8" tint="0.39991454817346722"/>
      </left>
      <right/>
      <top/>
      <bottom style="medium">
        <color theme="8" tint="0.39988402966399123"/>
      </bottom>
      <diagonal/>
    </border>
    <border>
      <left/>
      <right/>
      <top/>
      <bottom style="medium">
        <color theme="8" tint="0.39988402966399123"/>
      </bottom>
      <diagonal/>
    </border>
    <border>
      <left/>
      <right style="medium">
        <color theme="8" tint="0.39991454817346722"/>
      </right>
      <top/>
      <bottom style="medium">
        <color theme="8" tint="0.39988402966399123"/>
      </bottom>
      <diagonal/>
    </border>
  </borders>
  <cellStyleXfs count="2">
    <xf numFmtId="0" fontId="0" fillId="0" borderId="0"/>
    <xf numFmtId="44" fontId="1" fillId="0" borderId="0" applyFont="0" applyFill="0" applyBorder="0" applyAlignment="0" applyProtection="0"/>
  </cellStyleXfs>
  <cellXfs count="156">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12" fillId="13" borderId="0" xfId="0" applyFont="1" applyFill="1" applyAlignment="1">
      <alignment horizontal="center" vertical="top" wrapText="1"/>
    </xf>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12" fillId="7" borderId="1" xfId="0" applyFont="1" applyFill="1" applyBorder="1" applyAlignment="1">
      <alignment horizontal="center" vertical="top" wrapText="1"/>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8" fillId="0" borderId="0" xfId="0" applyFont="1" applyFill="1" applyBorder="1" applyProtection="1"/>
    <xf numFmtId="166" fontId="14" fillId="0" borderId="0" xfId="0" applyNumberFormat="1" applyFont="1" applyProtection="1"/>
    <xf numFmtId="166" fontId="10" fillId="0" borderId="0" xfId="0" applyNumberFormat="1" applyFont="1" applyFill="1" applyBorder="1" applyProtection="1"/>
    <xf numFmtId="0" fontId="0" fillId="0" borderId="0" xfId="0" applyFont="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0" fontId="26" fillId="15"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14" fontId="20" fillId="2" borderId="4" xfId="0" applyNumberFormat="1" applyFont="1" applyFill="1" applyBorder="1" applyAlignment="1" applyProtection="1">
      <alignment horizontal="center" vertical="center"/>
    </xf>
    <xf numFmtId="0" fontId="0" fillId="0" borderId="0" xfId="0" applyBorder="1" applyAlignment="1" applyProtection="1">
      <alignment wrapText="1"/>
    </xf>
    <xf numFmtId="0" fontId="22" fillId="0" borderId="0" xfId="0" applyFont="1" applyBorder="1" applyAlignment="1" applyProtection="1">
      <alignment wrapText="1"/>
    </xf>
    <xf numFmtId="164" fontId="26" fillId="0" borderId="1" xfId="0" applyNumberFormat="1" applyFont="1" applyFill="1" applyBorder="1" applyAlignment="1" applyProtection="1">
      <alignment horizontal="center" vertical="center"/>
      <protection hidden="1"/>
    </xf>
    <xf numFmtId="164" fontId="27" fillId="0" borderId="1" xfId="0" applyNumberFormat="1" applyFont="1" applyFill="1" applyBorder="1" applyProtection="1">
      <protection hidden="1"/>
    </xf>
    <xf numFmtId="166" fontId="10" fillId="0" borderId="30" xfId="0" applyNumberFormat="1" applyFont="1" applyFill="1" applyBorder="1" applyProtection="1">
      <protection hidden="1"/>
    </xf>
    <xf numFmtId="44" fontId="19" fillId="0" borderId="1" xfId="0" applyNumberFormat="1" applyFont="1" applyBorder="1" applyProtection="1">
      <protection hidden="1"/>
    </xf>
    <xf numFmtId="44" fontId="19" fillId="0" borderId="1" xfId="1" applyFont="1" applyBorder="1" applyProtection="1">
      <protection hidden="1"/>
    </xf>
    <xf numFmtId="44" fontId="19" fillId="0" borderId="1" xfId="1" quotePrefix="1" applyFont="1" applyBorder="1" applyProtection="1">
      <protection hidden="1"/>
    </xf>
    <xf numFmtId="44" fontId="19" fillId="0" borderId="18" xfId="1" applyFont="1" applyBorder="1" applyProtection="1">
      <protection hidden="1"/>
    </xf>
    <xf numFmtId="44" fontId="19" fillId="0" borderId="18" xfId="1" quotePrefix="1" applyFont="1" applyBorder="1" applyProtection="1">
      <protection hidden="1"/>
    </xf>
    <xf numFmtId="44" fontId="10" fillId="0" borderId="18" xfId="1" applyFont="1" applyBorder="1" applyProtection="1">
      <protection hidden="1"/>
    </xf>
    <xf numFmtId="44" fontId="10" fillId="0" borderId="22" xfId="0" applyNumberFormat="1" applyFont="1" applyBorder="1" applyProtection="1">
      <protection hidden="1"/>
    </xf>
    <xf numFmtId="44" fontId="10" fillId="0" borderId="23" xfId="0" applyNumberFormat="1" applyFont="1" applyBorder="1" applyProtection="1">
      <protection hidden="1"/>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29" fillId="0" borderId="31" xfId="0" applyFont="1" applyBorder="1" applyAlignment="1" applyProtection="1">
      <alignment horizontal="justify" vertical="center" wrapText="1"/>
    </xf>
    <xf numFmtId="0" fontId="0" fillId="0" borderId="32" xfId="0" applyBorder="1" applyAlignment="1" applyProtection="1">
      <alignment wrapText="1"/>
    </xf>
    <xf numFmtId="0" fontId="0" fillId="0" borderId="33" xfId="0" applyBorder="1" applyAlignment="1" applyProtection="1">
      <alignment wrapText="1"/>
    </xf>
    <xf numFmtId="0" fontId="0" fillId="0" borderId="34" xfId="0" applyBorder="1" applyAlignment="1" applyProtection="1">
      <alignment wrapText="1"/>
    </xf>
    <xf numFmtId="0" fontId="0" fillId="0" borderId="0" xfId="0" applyBorder="1" applyAlignment="1" applyProtection="1">
      <alignment wrapText="1"/>
    </xf>
    <xf numFmtId="0" fontId="0" fillId="0" borderId="35" xfId="0" applyBorder="1" applyAlignment="1" applyProtection="1">
      <alignment wrapText="1"/>
    </xf>
    <xf numFmtId="0" fontId="0" fillId="0" borderId="36" xfId="0" applyBorder="1" applyAlignment="1" applyProtection="1">
      <alignment wrapText="1"/>
    </xf>
    <xf numFmtId="0" fontId="0" fillId="0" borderId="37" xfId="0" applyBorder="1" applyAlignment="1" applyProtection="1">
      <alignment wrapText="1"/>
    </xf>
    <xf numFmtId="0" fontId="0" fillId="0" borderId="38" xfId="0" applyBorder="1" applyAlignment="1" applyProtection="1">
      <alignment wrapText="1"/>
    </xf>
    <xf numFmtId="0" fontId="20" fillId="0" borderId="20" xfId="0" applyFont="1" applyBorder="1" applyAlignment="1" applyProtection="1">
      <alignment wrapText="1"/>
    </xf>
    <xf numFmtId="0" fontId="0" fillId="0" borderId="26" xfId="0" applyBorder="1" applyAlignment="1"/>
    <xf numFmtId="0" fontId="0" fillId="0" borderId="21" xfId="0" applyBorder="1" applyAlignment="1"/>
    <xf numFmtId="0" fontId="0" fillId="0" borderId="27" xfId="0" applyBorder="1" applyAlignment="1"/>
    <xf numFmtId="0" fontId="0" fillId="0" borderId="28" xfId="0" applyBorder="1" applyAlignment="1"/>
    <xf numFmtId="0" fontId="0" fillId="0" borderId="29" xfId="0" applyBorder="1" applyAlignment="1"/>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67</xdr:col>
      <xdr:colOff>135435</xdr:colOff>
      <xdr:row>4</xdr:row>
      <xdr:rowOff>136467</xdr:rowOff>
    </xdr:from>
    <xdr:to>
      <xdr:col>73</xdr:col>
      <xdr:colOff>276606</xdr:colOff>
      <xdr:row>28</xdr:row>
      <xdr:rowOff>77693</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2069" y="907760"/>
          <a:ext cx="3858244" cy="5721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G32" sqref="G32"/>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25" t="s">
        <v>34</v>
      </c>
      <c r="B1" s="126"/>
      <c r="C1" s="126"/>
      <c r="D1" s="126"/>
      <c r="E1" s="126"/>
      <c r="F1" s="126"/>
      <c r="G1" s="126"/>
      <c r="H1" s="126"/>
      <c r="I1" s="126"/>
      <c r="J1" s="127"/>
    </row>
    <row r="3" spans="1:11" ht="13.8" x14ac:dyDescent="0.3">
      <c r="A3" s="4" t="s">
        <v>35</v>
      </c>
      <c r="B3" s="4">
        <v>80</v>
      </c>
      <c r="C3" s="5"/>
      <c r="D3" s="5"/>
      <c r="E3" s="5"/>
      <c r="F3" s="5"/>
    </row>
    <row r="4" spans="1:11" ht="13.8" x14ac:dyDescent="0.3">
      <c r="A4" s="4" t="s">
        <v>36</v>
      </c>
      <c r="B4" s="4">
        <v>1200</v>
      </c>
      <c r="C4" s="5"/>
      <c r="D4" s="5"/>
      <c r="E4" s="5"/>
      <c r="F4" s="5"/>
    </row>
    <row r="5" spans="1:11" ht="13.8" x14ac:dyDescent="0.3">
      <c r="A5" s="4" t="s">
        <v>37</v>
      </c>
      <c r="B5" s="4">
        <v>60</v>
      </c>
      <c r="C5" s="5"/>
      <c r="D5" s="5"/>
      <c r="E5" s="5"/>
      <c r="F5" s="5"/>
    </row>
    <row r="6" spans="1:11" ht="13.8" x14ac:dyDescent="0.3">
      <c r="C6" s="5"/>
      <c r="D6" s="5"/>
      <c r="E6" s="5"/>
      <c r="F6" s="5"/>
    </row>
    <row r="7" spans="1:11" ht="13.8" x14ac:dyDescent="0.3">
      <c r="A7" s="1" t="s">
        <v>38</v>
      </c>
      <c r="B7" s="1">
        <f>B4/B3</f>
        <v>15</v>
      </c>
      <c r="C7" s="5"/>
      <c r="D7" s="5"/>
      <c r="E7" s="5"/>
      <c r="F7" s="5"/>
    </row>
    <row r="8" spans="1:11" ht="13.8" x14ac:dyDescent="0.3">
      <c r="A8" s="1" t="s">
        <v>39</v>
      </c>
      <c r="B8" s="28">
        <f>B7/B5</f>
        <v>0.25</v>
      </c>
      <c r="C8" s="5"/>
      <c r="D8" s="5">
        <f>B8-D11</f>
        <v>0.19794520547945205</v>
      </c>
      <c r="E8" s="5"/>
      <c r="F8" s="5"/>
    </row>
    <row r="9" spans="1:11" ht="13.8" x14ac:dyDescent="0.3">
      <c r="A9" s="5"/>
      <c r="B9" s="5"/>
      <c r="C9" s="5"/>
      <c r="D9" s="5"/>
      <c r="E9" s="5"/>
      <c r="F9" s="5"/>
      <c r="G9" s="6" t="s">
        <v>40</v>
      </c>
      <c r="H9" s="6" t="s">
        <v>41</v>
      </c>
      <c r="I9" s="6" t="s">
        <v>42</v>
      </c>
      <c r="J9" s="6" t="s">
        <v>43</v>
      </c>
      <c r="K9" s="6" t="s">
        <v>44</v>
      </c>
    </row>
    <row r="10" spans="1:11" s="3" customFormat="1" ht="13.8" x14ac:dyDescent="0.3">
      <c r="A10" s="6" t="s">
        <v>45</v>
      </c>
      <c r="B10" s="22" t="s">
        <v>46</v>
      </c>
      <c r="C10" s="22" t="s">
        <v>47</v>
      </c>
      <c r="D10" s="6" t="s">
        <v>48</v>
      </c>
      <c r="E10" s="6" t="s">
        <v>49</v>
      </c>
      <c r="F10" s="6" t="s">
        <v>50</v>
      </c>
      <c r="G10" s="6" t="s">
        <v>51</v>
      </c>
      <c r="H10" s="6" t="s">
        <v>52</v>
      </c>
      <c r="I10" s="6" t="s">
        <v>52</v>
      </c>
      <c r="J10" s="6" t="s">
        <v>52</v>
      </c>
      <c r="K10" s="6" t="s">
        <v>53</v>
      </c>
    </row>
    <row r="11" spans="1:11" ht="13.8" x14ac:dyDescent="0.3">
      <c r="A11" s="1" t="s">
        <v>54</v>
      </c>
      <c r="B11" s="23">
        <f>G28</f>
        <v>19</v>
      </c>
      <c r="C11" s="24">
        <f>B11/365</f>
        <v>5.2054794520547946E-2</v>
      </c>
      <c r="D11" s="29">
        <f>IF(B8&lt;C11,B8,C11)</f>
        <v>5.2054794520547946E-2</v>
      </c>
      <c r="E11" s="1">
        <f>D11*$B$5</f>
        <v>3.1232876712328768</v>
      </c>
      <c r="F11" s="26">
        <f>E11*E28</f>
        <v>2.5540497534246578</v>
      </c>
      <c r="G11" s="7">
        <f>F11*$B$3</f>
        <v>204.32398027397261</v>
      </c>
      <c r="H11" s="7">
        <f>B4*$B$35</f>
        <v>237.0804</v>
      </c>
      <c r="I11" s="7">
        <f>B4*$B$38</f>
        <v>680.6028</v>
      </c>
      <c r="J11" s="7">
        <f>B4*3*(B41+B42+B43+B44)</f>
        <v>125.64</v>
      </c>
      <c r="K11" s="7">
        <f>(B47+B50+B53)/365*B5</f>
        <v>6.9139726027397268</v>
      </c>
    </row>
    <row r="12" spans="1:11" ht="13.8" x14ac:dyDescent="0.3">
      <c r="A12" s="1" t="s">
        <v>55</v>
      </c>
      <c r="B12" s="23">
        <f>G29</f>
        <v>9</v>
      </c>
      <c r="C12" s="24">
        <f t="shared" ref="C12:C14" si="0">B12/365</f>
        <v>2.4657534246575342E-2</v>
      </c>
      <c r="D12" s="30">
        <f>IF(B8-D11&lt;C12,B8-D11,C12)</f>
        <v>2.4657534246575342E-2</v>
      </c>
      <c r="E12" s="1">
        <f>D12*$B$5</f>
        <v>1.4794520547945205</v>
      </c>
      <c r="F12" s="7">
        <f>E12*E29</f>
        <v>1.5122677808219178</v>
      </c>
      <c r="G12" s="7">
        <f>F12*$B$3</f>
        <v>120.98142246575343</v>
      </c>
    </row>
    <row r="13" spans="1:11" ht="13.8" x14ac:dyDescent="0.3">
      <c r="A13" s="1" t="s">
        <v>56</v>
      </c>
      <c r="B13" s="23">
        <f>G30</f>
        <v>9</v>
      </c>
      <c r="C13" s="24">
        <f t="shared" si="0"/>
        <v>2.4657534246575342E-2</v>
      </c>
      <c r="D13" s="1">
        <f>IF(B8-D11-D12&lt;C13,B8-D11-D12,C13)</f>
        <v>2.4657534246575342E-2</v>
      </c>
      <c r="E13" s="1">
        <f>D13*$B$5</f>
        <v>1.4794520547945205</v>
      </c>
      <c r="F13" s="7">
        <f>E13*E30</f>
        <v>2.6389075068493151</v>
      </c>
      <c r="G13" s="7">
        <f>F13*$B$3</f>
        <v>211.11260054794519</v>
      </c>
    </row>
    <row r="14" spans="1:11" ht="13.8" x14ac:dyDescent="0.3">
      <c r="A14" s="1" t="s">
        <v>57</v>
      </c>
      <c r="B14" s="23">
        <f>G31</f>
        <v>27</v>
      </c>
      <c r="C14" s="24">
        <f t="shared" si="0"/>
        <v>7.3972602739726029E-2</v>
      </c>
      <c r="D14" s="1">
        <f>IF(B8-D11-D12-D13&lt;C14,B8-D11-D12-D13,C14)</f>
        <v>7.3972602739726029E-2</v>
      </c>
      <c r="E14" s="1">
        <f>D14*$B$5</f>
        <v>4.4383561643835616</v>
      </c>
      <c r="F14" s="7">
        <f>E14*E31</f>
        <v>11.17155106849315</v>
      </c>
      <c r="G14" s="7">
        <f>F14*$B$3</f>
        <v>893.72408547945201</v>
      </c>
    </row>
    <row r="15" spans="1:11" ht="13.8" x14ac:dyDescent="0.3">
      <c r="A15" s="1" t="s">
        <v>58</v>
      </c>
      <c r="B15" s="23">
        <f>G32</f>
        <v>0</v>
      </c>
      <c r="C15" s="25"/>
      <c r="D15" s="1">
        <f>B8-D11-D12-D13-D14</f>
        <v>7.4657534246575313E-2</v>
      </c>
      <c r="E15" s="1">
        <f>D15*$B$5</f>
        <v>4.4794520547945185</v>
      </c>
      <c r="F15" s="7">
        <f>E15*E32</f>
        <v>14.83616469863013</v>
      </c>
      <c r="G15" s="21">
        <f>F15*$B$3</f>
        <v>1186.8931758904105</v>
      </c>
    </row>
    <row r="17" spans="1:11" ht="13.8" x14ac:dyDescent="0.3">
      <c r="A17" s="9" t="s">
        <v>59</v>
      </c>
      <c r="C17" s="9">
        <f t="shared" ref="C17:K17" si="1">SUM(C11:C16)</f>
        <v>0.17534246575342466</v>
      </c>
      <c r="D17" s="9">
        <f t="shared" si="1"/>
        <v>0.24999999999999997</v>
      </c>
      <c r="E17" s="9">
        <f t="shared" si="1"/>
        <v>14.999999999999996</v>
      </c>
      <c r="F17" s="10">
        <f t="shared" si="1"/>
        <v>32.712940808219173</v>
      </c>
      <c r="G17" s="11">
        <f>SUM(G11:G16)</f>
        <v>2617.0352646575338</v>
      </c>
      <c r="H17" s="11">
        <f t="shared" si="1"/>
        <v>237.0804</v>
      </c>
      <c r="I17" s="11">
        <f t="shared" si="1"/>
        <v>680.6028</v>
      </c>
      <c r="J17" s="11">
        <f t="shared" si="1"/>
        <v>125.64</v>
      </c>
      <c r="K17" s="11">
        <f t="shared" si="1"/>
        <v>6.9139726027397268</v>
      </c>
    </row>
    <row r="18" spans="1:11" x14ac:dyDescent="0.2">
      <c r="A18" s="8" t="s">
        <v>60</v>
      </c>
      <c r="B18" s="12">
        <v>0.1</v>
      </c>
      <c r="C18" s="8"/>
      <c r="D18" s="8"/>
      <c r="E18" s="8"/>
      <c r="F18" s="8"/>
      <c r="G18" s="13">
        <f>G17*$B$18</f>
        <v>261.70352646575338</v>
      </c>
      <c r="H18" s="13">
        <f t="shared" ref="H18:K18" si="2">H17*$B$18</f>
        <v>23.70804</v>
      </c>
      <c r="I18" s="13">
        <f t="shared" si="2"/>
        <v>68.060280000000006</v>
      </c>
      <c r="J18" s="13">
        <f t="shared" si="2"/>
        <v>12.564</v>
      </c>
      <c r="K18" s="13">
        <f t="shared" si="2"/>
        <v>0.69139726027397275</v>
      </c>
    </row>
    <row r="19" spans="1:11" x14ac:dyDescent="0.2">
      <c r="A19" s="8" t="s">
        <v>61</v>
      </c>
      <c r="B19" s="8"/>
      <c r="C19" s="8"/>
      <c r="D19" s="8"/>
      <c r="E19" s="8"/>
      <c r="F19" s="8"/>
      <c r="G19" s="13">
        <f>G17+G18</f>
        <v>2878.7387911232872</v>
      </c>
      <c r="H19" s="13">
        <f t="shared" ref="H19:K19" si="3">H17+H18</f>
        <v>260.78843999999998</v>
      </c>
      <c r="I19" s="13">
        <f t="shared" si="3"/>
        <v>748.66308000000004</v>
      </c>
      <c r="J19" s="13">
        <f t="shared" si="3"/>
        <v>138.20400000000001</v>
      </c>
      <c r="K19" s="13">
        <f t="shared" si="3"/>
        <v>7.6053698630136992</v>
      </c>
    </row>
    <row r="21" spans="1:11" ht="13.8" x14ac:dyDescent="0.3">
      <c r="A21" s="1" t="s">
        <v>62</v>
      </c>
      <c r="B21" s="14">
        <f>G19+H19+I19+J19+K19</f>
        <v>4033.9996809863005</v>
      </c>
    </row>
    <row r="26" spans="1:11" x14ac:dyDescent="0.2">
      <c r="A26" s="2" t="s">
        <v>63</v>
      </c>
    </row>
    <row r="27" spans="1:11" ht="20.399999999999999" x14ac:dyDescent="0.2">
      <c r="A27" s="15" t="s">
        <v>64</v>
      </c>
      <c r="B27" s="16" t="s">
        <v>65</v>
      </c>
      <c r="C27" s="16" t="s">
        <v>66</v>
      </c>
      <c r="D27" s="16" t="s">
        <v>67</v>
      </c>
      <c r="E27" s="16" t="s">
        <v>68</v>
      </c>
      <c r="F27" s="16" t="s">
        <v>35</v>
      </c>
      <c r="G27" s="16" t="s">
        <v>69</v>
      </c>
      <c r="H27" s="16" t="s">
        <v>47</v>
      </c>
    </row>
    <row r="28" spans="1:11" x14ac:dyDescent="0.2">
      <c r="A28" s="17" t="s">
        <v>70</v>
      </c>
      <c r="B28" s="18" t="s">
        <v>71</v>
      </c>
      <c r="C28" s="18">
        <v>0</v>
      </c>
      <c r="D28" s="18">
        <v>76</v>
      </c>
      <c r="E28" s="19">
        <v>0.81774400000000003</v>
      </c>
      <c r="F28" s="18">
        <v>4</v>
      </c>
      <c r="G28" s="27">
        <f>D28/F28</f>
        <v>19</v>
      </c>
      <c r="H28" s="27">
        <f>TRUNC(G28/365,6)</f>
        <v>5.2054000000000003E-2</v>
      </c>
    </row>
    <row r="29" spans="1:11" x14ac:dyDescent="0.2">
      <c r="A29" s="17" t="s">
        <v>72</v>
      </c>
      <c r="B29" s="18" t="s">
        <v>73</v>
      </c>
      <c r="C29" s="18">
        <v>76</v>
      </c>
      <c r="D29" s="18">
        <v>112</v>
      </c>
      <c r="E29" s="60">
        <v>1.022181</v>
      </c>
      <c r="F29" s="18">
        <v>4</v>
      </c>
      <c r="G29" s="27">
        <f>(D29-C29)/F29</f>
        <v>9</v>
      </c>
      <c r="H29" s="27">
        <f t="shared" ref="H29:H31" si="4">TRUNC(G29/365,6)</f>
        <v>2.4656999999999998E-2</v>
      </c>
    </row>
    <row r="30" spans="1:11" x14ac:dyDescent="0.2">
      <c r="A30" s="17" t="s">
        <v>74</v>
      </c>
      <c r="B30" s="18" t="s">
        <v>75</v>
      </c>
      <c r="C30" s="18">
        <v>112</v>
      </c>
      <c r="D30" s="18">
        <v>148</v>
      </c>
      <c r="E30" s="31">
        <v>1.783706</v>
      </c>
      <c r="F30" s="18">
        <v>4</v>
      </c>
      <c r="G30" s="27">
        <f>(D30-C30)/F30</f>
        <v>9</v>
      </c>
      <c r="H30" s="27">
        <f t="shared" si="4"/>
        <v>2.4656999999999998E-2</v>
      </c>
    </row>
    <row r="31" spans="1:11" x14ac:dyDescent="0.2">
      <c r="A31" s="17" t="s">
        <v>76</v>
      </c>
      <c r="B31" s="18" t="s">
        <v>77</v>
      </c>
      <c r="C31" s="18">
        <v>148</v>
      </c>
      <c r="D31" s="18">
        <v>256</v>
      </c>
      <c r="E31" s="19">
        <v>2.5170469999999998</v>
      </c>
      <c r="F31" s="18">
        <v>4</v>
      </c>
      <c r="G31" s="27">
        <f>(D31-C31)/F31</f>
        <v>27</v>
      </c>
      <c r="H31" s="27">
        <f t="shared" si="4"/>
        <v>7.3971999999999996E-2</v>
      </c>
    </row>
    <row r="32" spans="1:11" x14ac:dyDescent="0.2">
      <c r="A32" s="17" t="s">
        <v>78</v>
      </c>
      <c r="B32" s="18" t="s">
        <v>79</v>
      </c>
      <c r="C32" s="18">
        <v>256</v>
      </c>
      <c r="D32" s="18"/>
      <c r="E32" s="19">
        <v>3.312049</v>
      </c>
      <c r="F32" s="18">
        <v>4</v>
      </c>
      <c r="G32" s="18"/>
      <c r="H32" s="18"/>
    </row>
    <row r="34" spans="1:5" x14ac:dyDescent="0.2">
      <c r="A34" s="2" t="s">
        <v>80</v>
      </c>
    </row>
    <row r="35" spans="1:5" ht="20.399999999999999" x14ac:dyDescent="0.2">
      <c r="A35" s="15" t="s">
        <v>81</v>
      </c>
      <c r="B35" s="15">
        <v>0.19756699999999999</v>
      </c>
      <c r="C35" s="15" t="s">
        <v>82</v>
      </c>
    </row>
    <row r="37" spans="1:5" x14ac:dyDescent="0.2">
      <c r="A37" s="2" t="s">
        <v>83</v>
      </c>
    </row>
    <row r="38" spans="1:5" ht="20.399999999999999" x14ac:dyDescent="0.2">
      <c r="A38" s="15" t="s">
        <v>81</v>
      </c>
      <c r="B38" s="15">
        <v>0.56716900000000003</v>
      </c>
      <c r="C38" s="15" t="s">
        <v>82</v>
      </c>
    </row>
    <row r="40" spans="1:5" x14ac:dyDescent="0.2">
      <c r="A40" s="8" t="s">
        <v>84</v>
      </c>
      <c r="B40" s="8" t="s">
        <v>85</v>
      </c>
      <c r="C40" s="8" t="s">
        <v>86</v>
      </c>
    </row>
    <row r="41" spans="1:5" x14ac:dyDescent="0.2">
      <c r="A41" s="8" t="s">
        <v>87</v>
      </c>
      <c r="B41" s="8">
        <v>4.0000000000000001E-3</v>
      </c>
      <c r="C41" s="8" t="s">
        <v>88</v>
      </c>
    </row>
    <row r="42" spans="1:5" x14ac:dyDescent="0.2">
      <c r="A42" s="8" t="s">
        <v>89</v>
      </c>
      <c r="B42" s="8">
        <v>8.9999999999999993E-3</v>
      </c>
      <c r="C42" s="8" t="s">
        <v>88</v>
      </c>
    </row>
    <row r="43" spans="1:5" x14ac:dyDescent="0.2">
      <c r="A43" s="8" t="s">
        <v>90</v>
      </c>
      <c r="B43" s="8">
        <v>1.7899999999999999E-2</v>
      </c>
      <c r="C43" s="8" t="s">
        <v>88</v>
      </c>
      <c r="D43" s="8">
        <v>5.0000000000000001E-3</v>
      </c>
      <c r="E43" s="2" t="s">
        <v>133</v>
      </c>
    </row>
    <row r="44" spans="1:5" x14ac:dyDescent="0.2">
      <c r="A44" s="8" t="s">
        <v>91</v>
      </c>
      <c r="B44" s="8">
        <v>4.0000000000000001E-3</v>
      </c>
      <c r="C44" s="8" t="s">
        <v>88</v>
      </c>
    </row>
    <row r="46" spans="1:5" x14ac:dyDescent="0.2">
      <c r="A46" s="2" t="s">
        <v>92</v>
      </c>
      <c r="B46" s="2" t="s">
        <v>93</v>
      </c>
    </row>
    <row r="47" spans="1:5" ht="20.399999999999999" x14ac:dyDescent="0.2">
      <c r="A47" s="15" t="s">
        <v>81</v>
      </c>
      <c r="B47" s="15">
        <v>13.21</v>
      </c>
      <c r="C47" s="15"/>
    </row>
    <row r="48" spans="1:5" x14ac:dyDescent="0.2">
      <c r="E48" s="20"/>
    </row>
    <row r="49" spans="1:3" x14ac:dyDescent="0.2">
      <c r="A49" s="2" t="s">
        <v>94</v>
      </c>
      <c r="B49" s="2" t="s">
        <v>93</v>
      </c>
    </row>
    <row r="50" spans="1:3" ht="20.399999999999999" x14ac:dyDescent="0.2">
      <c r="A50" s="15" t="s">
        <v>81</v>
      </c>
      <c r="B50" s="15">
        <v>4.59</v>
      </c>
      <c r="C50" s="15"/>
    </row>
    <row r="52" spans="1:3" x14ac:dyDescent="0.2">
      <c r="A52" s="2" t="s">
        <v>95</v>
      </c>
      <c r="B52" s="2" t="s">
        <v>93</v>
      </c>
    </row>
    <row r="53" spans="1:3" x14ac:dyDescent="0.2">
      <c r="A53" s="15" t="s">
        <v>64</v>
      </c>
      <c r="B53" s="15">
        <v>24.26</v>
      </c>
      <c r="C53" s="15"/>
    </row>
  </sheetData>
  <mergeCells count="1">
    <mergeCell ref="A1:J1"/>
  </mergeCells>
  <pageMargins left="0.7" right="0.7" top="0.75" bottom="0.75" header="0.3" footer="0.3"/>
  <pageSetup paperSize="9"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33" zoomScale="118" zoomScaleNormal="118" workbookViewId="0">
      <selection activeCell="B55" sqref="B55"/>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25" t="s">
        <v>34</v>
      </c>
      <c r="B1" s="126"/>
      <c r="C1" s="126"/>
      <c r="D1" s="126"/>
      <c r="E1" s="126"/>
      <c r="F1" s="126"/>
      <c r="G1" s="126"/>
      <c r="H1" s="126"/>
      <c r="I1" s="126"/>
      <c r="J1" s="127"/>
    </row>
    <row r="3" spans="1:11" ht="13.8" x14ac:dyDescent="0.3">
      <c r="A3" s="4" t="s">
        <v>35</v>
      </c>
      <c r="B3" s="4">
        <v>80</v>
      </c>
      <c r="C3" s="5"/>
      <c r="D3" s="5"/>
      <c r="E3" s="5"/>
      <c r="F3" s="5"/>
    </row>
    <row r="4" spans="1:11" ht="13.8" x14ac:dyDescent="0.3">
      <c r="A4" s="4" t="s">
        <v>36</v>
      </c>
      <c r="B4" s="4">
        <v>1200</v>
      </c>
      <c r="C4" s="5"/>
      <c r="D4" s="5"/>
      <c r="E4" s="5"/>
      <c r="F4" s="5"/>
    </row>
    <row r="5" spans="1:11" ht="13.8" x14ac:dyDescent="0.3">
      <c r="A5" s="4" t="s">
        <v>37</v>
      </c>
      <c r="B5" s="4">
        <v>60</v>
      </c>
      <c r="C5" s="5"/>
      <c r="D5" s="5"/>
      <c r="E5" s="5"/>
      <c r="F5" s="5"/>
    </row>
    <row r="6" spans="1:11" ht="13.8" x14ac:dyDescent="0.3">
      <c r="C6" s="5"/>
      <c r="D6" s="5"/>
      <c r="E6" s="5"/>
      <c r="F6" s="5"/>
    </row>
    <row r="7" spans="1:11" ht="13.8" x14ac:dyDescent="0.3">
      <c r="A7" s="1" t="s">
        <v>38</v>
      </c>
      <c r="B7" s="1">
        <f>B4/B3</f>
        <v>15</v>
      </c>
      <c r="C7" s="5"/>
      <c r="D7" s="5"/>
      <c r="E7" s="5"/>
      <c r="F7" s="5"/>
    </row>
    <row r="8" spans="1:11" ht="13.8" x14ac:dyDescent="0.3">
      <c r="A8" s="1" t="s">
        <v>39</v>
      </c>
      <c r="B8" s="28">
        <f>B7/B5</f>
        <v>0.25</v>
      </c>
      <c r="C8" s="5"/>
      <c r="D8" s="5">
        <f>B8-D11</f>
        <v>0.1952054794520548</v>
      </c>
      <c r="E8" s="5"/>
      <c r="F8" s="5"/>
    </row>
    <row r="9" spans="1:11" ht="13.8" x14ac:dyDescent="0.3">
      <c r="A9" s="5"/>
      <c r="B9" s="5"/>
      <c r="C9" s="5"/>
      <c r="D9" s="5"/>
      <c r="E9" s="5"/>
      <c r="F9" s="5"/>
      <c r="G9" s="6" t="s">
        <v>40</v>
      </c>
      <c r="H9" s="6" t="s">
        <v>41</v>
      </c>
      <c r="I9" s="6" t="s">
        <v>42</v>
      </c>
      <c r="J9" s="6" t="s">
        <v>43</v>
      </c>
      <c r="K9" s="6" t="s">
        <v>44</v>
      </c>
    </row>
    <row r="10" spans="1:11" s="3" customFormat="1" ht="13.8" x14ac:dyDescent="0.3">
      <c r="A10" s="6" t="s">
        <v>45</v>
      </c>
      <c r="B10" s="22" t="s">
        <v>46</v>
      </c>
      <c r="C10" s="22" t="s">
        <v>47</v>
      </c>
      <c r="D10" s="6" t="s">
        <v>48</v>
      </c>
      <c r="E10" s="6" t="s">
        <v>49</v>
      </c>
      <c r="F10" s="6" t="s">
        <v>50</v>
      </c>
      <c r="G10" s="6" t="s">
        <v>51</v>
      </c>
      <c r="H10" s="6" t="s">
        <v>52</v>
      </c>
      <c r="I10" s="6" t="s">
        <v>52</v>
      </c>
      <c r="J10" s="6" t="s">
        <v>52</v>
      </c>
      <c r="K10" s="6" t="s">
        <v>53</v>
      </c>
    </row>
    <row r="11" spans="1:11" ht="13.8" x14ac:dyDescent="0.3">
      <c r="A11" s="1" t="s">
        <v>54</v>
      </c>
      <c r="B11" s="23">
        <f>G28</f>
        <v>20</v>
      </c>
      <c r="C11" s="24">
        <f>B11/365</f>
        <v>5.4794520547945202E-2</v>
      </c>
      <c r="D11" s="29">
        <f>IF(B8&lt;C11,B8,C11)</f>
        <v>5.4794520547945202E-2</v>
      </c>
      <c r="E11" s="1">
        <f>D11*$B$5</f>
        <v>3.2876712328767121</v>
      </c>
      <c r="F11" s="26">
        <f>E11*E28</f>
        <v>2.3768284931506849</v>
      </c>
      <c r="G11" s="7">
        <f>F11*$B$3</f>
        <v>190.14627945205478</v>
      </c>
      <c r="H11" s="7">
        <f>B4*$B$35</f>
        <v>246.6096</v>
      </c>
      <c r="I11" s="7">
        <f>B4*$B$38</f>
        <v>711.89520000000005</v>
      </c>
      <c r="J11" s="7">
        <f>B4*3*(B41+B42+B43+B44)</f>
        <v>125.64</v>
      </c>
      <c r="K11" s="7">
        <f>(B47+B50+B53)/365*B5</f>
        <v>7.1901369863013693</v>
      </c>
    </row>
    <row r="12" spans="1:11" ht="13.8" x14ac:dyDescent="0.3">
      <c r="A12" s="1" t="s">
        <v>55</v>
      </c>
      <c r="B12" s="23">
        <f>G29</f>
        <v>10</v>
      </c>
      <c r="C12" s="24">
        <f t="shared" ref="C12:C14" si="0">B12/365</f>
        <v>2.7397260273972601E-2</v>
      </c>
      <c r="D12" s="30">
        <f>IF(B8-D11&lt;C12,B8-D11,C12)</f>
        <v>2.7397260273972601E-2</v>
      </c>
      <c r="E12" s="1">
        <f>D12*$B$5</f>
        <v>1.6438356164383561</v>
      </c>
      <c r="F12" s="7">
        <f>E12*E29</f>
        <v>1.4855161643835615</v>
      </c>
      <c r="G12" s="7">
        <f>F12*$B$3</f>
        <v>118.84129315068492</v>
      </c>
    </row>
    <row r="13" spans="1:11" ht="13.8" x14ac:dyDescent="0.3">
      <c r="A13" s="1" t="s">
        <v>56</v>
      </c>
      <c r="B13" s="23">
        <f>G30</f>
        <v>10</v>
      </c>
      <c r="C13" s="24">
        <f t="shared" si="0"/>
        <v>2.7397260273972601E-2</v>
      </c>
      <c r="D13" s="1">
        <f>IF(B8-D11-D12&lt;C13,B8-D11-D12,C13)</f>
        <v>2.7397260273972601E-2</v>
      </c>
      <c r="E13" s="1">
        <f>D13*$B$5</f>
        <v>1.6438356164383561</v>
      </c>
      <c r="F13" s="7">
        <f>E13*E30</f>
        <v>2.5922301369863012</v>
      </c>
      <c r="G13" s="7">
        <f>F13*$B$3</f>
        <v>207.37841095890411</v>
      </c>
    </row>
    <row r="14" spans="1:11" ht="13.8" x14ac:dyDescent="0.3">
      <c r="A14" s="1" t="s">
        <v>57</v>
      </c>
      <c r="B14" s="23">
        <f>G31</f>
        <v>30</v>
      </c>
      <c r="C14" s="24">
        <f t="shared" si="0"/>
        <v>8.2191780821917804E-2</v>
      </c>
      <c r="D14" s="1">
        <f>IF(B8-D11-D12-D13&lt;C14,B8-D11-D12-D13,C14)</f>
        <v>8.2191780821917804E-2</v>
      </c>
      <c r="E14" s="1">
        <f>D14*$B$5</f>
        <v>4.9315068493150687</v>
      </c>
      <c r="F14" s="7">
        <f>E14*E31</f>
        <v>10.973944109589041</v>
      </c>
      <c r="G14" s="7">
        <f>F14*$B$3</f>
        <v>877.91552876712331</v>
      </c>
    </row>
    <row r="15" spans="1:11" ht="13.8" x14ac:dyDescent="0.3">
      <c r="A15" s="1" t="s">
        <v>58</v>
      </c>
      <c r="B15" s="23">
        <f>G32</f>
        <v>0</v>
      </c>
      <c r="C15" s="25"/>
      <c r="D15" s="1">
        <f>B8-D11-D12-D13-D14</f>
        <v>5.8219178082191791E-2</v>
      </c>
      <c r="E15" s="1">
        <f>D15*$B$5</f>
        <v>3.4931506849315075</v>
      </c>
      <c r="F15" s="7">
        <f>E15*E32</f>
        <v>10.228360890410961</v>
      </c>
      <c r="G15" s="21">
        <f>F15*$B$3</f>
        <v>818.2688712328769</v>
      </c>
    </row>
    <row r="17" spans="1:11" ht="13.8" x14ac:dyDescent="0.3">
      <c r="A17" s="9" t="s">
        <v>59</v>
      </c>
      <c r="C17" s="9">
        <f t="shared" ref="C17:K17" si="1">SUM(C11:C16)</f>
        <v>0.19178082191780821</v>
      </c>
      <c r="D17" s="9">
        <f t="shared" si="1"/>
        <v>0.25</v>
      </c>
      <c r="E17" s="9">
        <f t="shared" si="1"/>
        <v>15</v>
      </c>
      <c r="F17" s="10">
        <f t="shared" si="1"/>
        <v>27.656879794520549</v>
      </c>
      <c r="G17" s="11">
        <f>SUM(G11:G16)</f>
        <v>2212.5503835616441</v>
      </c>
      <c r="H17" s="11">
        <f t="shared" si="1"/>
        <v>246.6096</v>
      </c>
      <c r="I17" s="11">
        <f t="shared" si="1"/>
        <v>711.89520000000005</v>
      </c>
      <c r="J17" s="11">
        <f t="shared" si="1"/>
        <v>125.64</v>
      </c>
      <c r="K17" s="11">
        <f t="shared" si="1"/>
        <v>7.1901369863013693</v>
      </c>
    </row>
    <row r="18" spans="1:11" x14ac:dyDescent="0.2">
      <c r="A18" s="8" t="s">
        <v>60</v>
      </c>
      <c r="B18" s="12">
        <v>0.1</v>
      </c>
      <c r="C18" s="8"/>
      <c r="D18" s="8"/>
      <c r="E18" s="8"/>
      <c r="F18" s="8"/>
      <c r="G18" s="13">
        <f>G17*$B$18</f>
        <v>221.25503835616442</v>
      </c>
      <c r="H18" s="13">
        <f t="shared" ref="H18:K18" si="2">H17*$B$18</f>
        <v>24.660960000000003</v>
      </c>
      <c r="I18" s="13">
        <f t="shared" si="2"/>
        <v>71.189520000000002</v>
      </c>
      <c r="J18" s="13">
        <f t="shared" si="2"/>
        <v>12.564</v>
      </c>
      <c r="K18" s="13">
        <f t="shared" si="2"/>
        <v>0.71901369863013698</v>
      </c>
    </row>
    <row r="19" spans="1:11" x14ac:dyDescent="0.2">
      <c r="A19" s="8" t="s">
        <v>61</v>
      </c>
      <c r="B19" s="8"/>
      <c r="C19" s="8"/>
      <c r="D19" s="8"/>
      <c r="E19" s="8"/>
      <c r="F19" s="8"/>
      <c r="G19" s="13">
        <f>G17+G18</f>
        <v>2433.8054219178084</v>
      </c>
      <c r="H19" s="13">
        <f t="shared" ref="H19:K19" si="3">H17+H18</f>
        <v>271.27055999999999</v>
      </c>
      <c r="I19" s="13">
        <f t="shared" si="3"/>
        <v>783.08472000000006</v>
      </c>
      <c r="J19" s="13">
        <f t="shared" si="3"/>
        <v>138.20400000000001</v>
      </c>
      <c r="K19" s="13">
        <f t="shared" si="3"/>
        <v>7.9091506849315065</v>
      </c>
    </row>
    <row r="21" spans="1:11" ht="13.8" x14ac:dyDescent="0.3">
      <c r="A21" s="1" t="s">
        <v>62</v>
      </c>
      <c r="B21" s="14">
        <f>G19+H19+I19+J19+K19</f>
        <v>3634.2738526027397</v>
      </c>
    </row>
    <row r="26" spans="1:11" x14ac:dyDescent="0.2">
      <c r="A26" s="2" t="s">
        <v>63</v>
      </c>
    </row>
    <row r="27" spans="1:11" ht="20.399999999999999" x14ac:dyDescent="0.2">
      <c r="A27" s="15" t="s">
        <v>64</v>
      </c>
      <c r="B27" s="16" t="s">
        <v>65</v>
      </c>
      <c r="C27" s="16" t="s">
        <v>66</v>
      </c>
      <c r="D27" s="16" t="s">
        <v>67</v>
      </c>
      <c r="E27" s="16" t="s">
        <v>68</v>
      </c>
      <c r="F27" s="16" t="s">
        <v>35</v>
      </c>
      <c r="G27" s="16" t="s">
        <v>69</v>
      </c>
      <c r="H27" s="16" t="s">
        <v>47</v>
      </c>
    </row>
    <row r="28" spans="1:11" x14ac:dyDescent="0.2">
      <c r="A28" s="17" t="s">
        <v>70</v>
      </c>
      <c r="B28" s="18" t="s">
        <v>71</v>
      </c>
      <c r="C28" s="18">
        <v>0</v>
      </c>
      <c r="D28" s="18">
        <v>20</v>
      </c>
      <c r="E28" s="19">
        <v>0.72295200000000004</v>
      </c>
      <c r="F28" s="18">
        <v>1</v>
      </c>
      <c r="G28" s="27">
        <f>D28/F28</f>
        <v>20</v>
      </c>
      <c r="H28" s="27">
        <f>TRUNC(G28/365,6)</f>
        <v>5.4794000000000002E-2</v>
      </c>
    </row>
    <row r="29" spans="1:11" x14ac:dyDescent="0.2">
      <c r="A29" s="17" t="s">
        <v>72</v>
      </c>
      <c r="B29" s="18" t="s">
        <v>73</v>
      </c>
      <c r="C29" s="18">
        <v>20</v>
      </c>
      <c r="D29" s="18">
        <v>30</v>
      </c>
      <c r="E29" s="60">
        <v>0.90368899999999996</v>
      </c>
      <c r="F29" s="18">
        <v>1</v>
      </c>
      <c r="G29" s="27">
        <f>(D29-C29)/F29</f>
        <v>10</v>
      </c>
      <c r="H29" s="27">
        <f t="shared" ref="H29:H31" si="4">TRUNC(G29/365,6)</f>
        <v>2.7397000000000001E-2</v>
      </c>
    </row>
    <row r="30" spans="1:11" x14ac:dyDescent="0.2">
      <c r="A30" s="17" t="s">
        <v>74</v>
      </c>
      <c r="B30" s="18" t="s">
        <v>75</v>
      </c>
      <c r="C30" s="18">
        <v>30</v>
      </c>
      <c r="D30" s="18">
        <v>40</v>
      </c>
      <c r="E30" s="31">
        <v>1.57694</v>
      </c>
      <c r="F30" s="18">
        <v>1</v>
      </c>
      <c r="G30" s="27">
        <f>(D30-C30)/F30</f>
        <v>10</v>
      </c>
      <c r="H30" s="27">
        <f t="shared" si="4"/>
        <v>2.7397000000000001E-2</v>
      </c>
    </row>
    <row r="31" spans="1:11" x14ac:dyDescent="0.2">
      <c r="A31" s="17" t="s">
        <v>76</v>
      </c>
      <c r="B31" s="18" t="s">
        <v>77</v>
      </c>
      <c r="C31" s="18">
        <v>40</v>
      </c>
      <c r="D31" s="18">
        <v>70</v>
      </c>
      <c r="E31" s="19">
        <v>2.2252719999999999</v>
      </c>
      <c r="F31" s="18">
        <v>1</v>
      </c>
      <c r="G31" s="27">
        <f>(D31-C31)/F31</f>
        <v>30</v>
      </c>
      <c r="H31" s="27">
        <f t="shared" si="4"/>
        <v>8.2191E-2</v>
      </c>
    </row>
    <row r="32" spans="1:11" x14ac:dyDescent="0.2">
      <c r="A32" s="17" t="s">
        <v>78</v>
      </c>
      <c r="B32" s="18" t="s">
        <v>79</v>
      </c>
      <c r="C32" s="18">
        <v>70</v>
      </c>
      <c r="D32" s="18"/>
      <c r="E32" s="19">
        <v>2.9281190000000001</v>
      </c>
      <c r="F32" s="18">
        <v>1</v>
      </c>
      <c r="G32" s="18"/>
      <c r="H32" s="18"/>
    </row>
    <row r="34" spans="1:5" x14ac:dyDescent="0.2">
      <c r="A34" s="2" t="s">
        <v>80</v>
      </c>
    </row>
    <row r="35" spans="1:5" ht="20.399999999999999" x14ac:dyDescent="0.2">
      <c r="A35" s="15" t="s">
        <v>81</v>
      </c>
      <c r="B35" s="15">
        <v>0.205508</v>
      </c>
      <c r="C35" s="15" t="s">
        <v>82</v>
      </c>
    </row>
    <row r="37" spans="1:5" x14ac:dyDescent="0.2">
      <c r="A37" s="2" t="s">
        <v>83</v>
      </c>
    </row>
    <row r="38" spans="1:5" ht="20.399999999999999" x14ac:dyDescent="0.2">
      <c r="A38" s="15" t="s">
        <v>81</v>
      </c>
      <c r="B38" s="15">
        <v>0.59324600000000005</v>
      </c>
      <c r="C38" s="15" t="s">
        <v>82</v>
      </c>
    </row>
    <row r="40" spans="1:5" x14ac:dyDescent="0.2">
      <c r="A40" s="8" t="s">
        <v>84</v>
      </c>
      <c r="B40" s="8" t="s">
        <v>85</v>
      </c>
      <c r="C40" s="8" t="s">
        <v>86</v>
      </c>
    </row>
    <row r="41" spans="1:5" x14ac:dyDescent="0.2">
      <c r="A41" s="8" t="s">
        <v>87</v>
      </c>
      <c r="B41" s="8">
        <v>4.0000000000000001E-3</v>
      </c>
      <c r="C41" s="8" t="s">
        <v>88</v>
      </c>
    </row>
    <row r="42" spans="1:5" x14ac:dyDescent="0.2">
      <c r="A42" s="8" t="s">
        <v>89</v>
      </c>
      <c r="B42" s="8">
        <v>8.9999999999999993E-3</v>
      </c>
      <c r="C42" s="8" t="s">
        <v>88</v>
      </c>
    </row>
    <row r="43" spans="1:5" x14ac:dyDescent="0.2">
      <c r="A43" s="8" t="s">
        <v>90</v>
      </c>
      <c r="B43" s="8">
        <v>1.7899999999999999E-2</v>
      </c>
      <c r="C43" s="8" t="s">
        <v>88</v>
      </c>
      <c r="D43" s="8">
        <v>5.0000000000000001E-3</v>
      </c>
      <c r="E43" s="2" t="s">
        <v>133</v>
      </c>
    </row>
    <row r="44" spans="1:5" x14ac:dyDescent="0.2">
      <c r="A44" s="8" t="s">
        <v>91</v>
      </c>
      <c r="B44" s="8">
        <v>4.0000000000000001E-3</v>
      </c>
      <c r="C44" s="8" t="s">
        <v>88</v>
      </c>
    </row>
    <row r="46" spans="1:5" x14ac:dyDescent="0.2">
      <c r="A46" s="2" t="s">
        <v>92</v>
      </c>
      <c r="B46" s="2" t="s">
        <v>93</v>
      </c>
    </row>
    <row r="47" spans="1:5" ht="20.399999999999999" x14ac:dyDescent="0.2">
      <c r="A47" s="15" t="s">
        <v>81</v>
      </c>
      <c r="B47" s="15">
        <v>13.74</v>
      </c>
      <c r="C47" s="15"/>
    </row>
    <row r="48" spans="1:5" x14ac:dyDescent="0.2">
      <c r="E48" s="20"/>
    </row>
    <row r="49" spans="1:3" x14ac:dyDescent="0.2">
      <c r="A49" s="2" t="s">
        <v>94</v>
      </c>
      <c r="B49" s="2" t="s">
        <v>93</v>
      </c>
    </row>
    <row r="50" spans="1:3" ht="20.399999999999999" x14ac:dyDescent="0.2">
      <c r="A50" s="15" t="s">
        <v>81</v>
      </c>
      <c r="B50" s="15">
        <v>4.7699999999999996</v>
      </c>
      <c r="C50" s="15"/>
    </row>
    <row r="52" spans="1:3" x14ac:dyDescent="0.2">
      <c r="A52" s="2" t="s">
        <v>95</v>
      </c>
      <c r="B52" s="2" t="s">
        <v>93</v>
      </c>
    </row>
    <row r="53" spans="1:3" x14ac:dyDescent="0.2">
      <c r="A53" s="15" t="s">
        <v>64</v>
      </c>
      <c r="B53" s="15">
        <v>25.23</v>
      </c>
      <c r="C53" s="15"/>
    </row>
  </sheetData>
  <mergeCells count="1">
    <mergeCell ref="A1:J1"/>
  </mergeCells>
  <pageMargins left="0.7" right="0.7" top="0.75" bottom="0.75" header="0.3" footer="0.3"/>
  <pageSetup paperSize="9" orientation="portrait" horizontalDpi="4294967293"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126"/>
  <sheetViews>
    <sheetView tabSelected="1" zoomScale="82" zoomScaleNormal="82" zoomScalePageLayoutView="65" workbookViewId="0">
      <selection activeCell="C18" sqref="C18:C19"/>
    </sheetView>
  </sheetViews>
  <sheetFormatPr defaultColWidth="8.88671875" defaultRowHeight="14.4" x14ac:dyDescent="0.3"/>
  <cols>
    <col min="1" max="1" width="25.44140625" style="32" customWidth="1"/>
    <col min="2" max="2" width="13.33203125" style="32" customWidth="1"/>
    <col min="3" max="3" width="11.33203125" style="32" customWidth="1"/>
    <col min="4" max="4" width="12.44140625" style="32" customWidth="1"/>
    <col min="5" max="5" width="16.33203125" style="32" hidden="1" customWidth="1"/>
    <col min="6" max="6" width="13.6640625" style="32" customWidth="1"/>
    <col min="7" max="8" width="10" style="33" hidden="1" customWidth="1"/>
    <col min="9" max="9" width="14.33203125" style="33" hidden="1" customWidth="1"/>
    <col min="10" max="10" width="10" style="33" hidden="1" customWidth="1"/>
    <col min="11" max="12" width="12.33203125" style="33" hidden="1" customWidth="1"/>
    <col min="13" max="24" width="8.88671875" style="32" hidden="1" customWidth="1"/>
    <col min="25" max="30" width="11" style="32" hidden="1" customWidth="1"/>
    <col min="31" max="34" width="11.33203125" style="32" hidden="1" customWidth="1"/>
    <col min="35" max="42" width="12.33203125" style="32" hidden="1" customWidth="1"/>
    <col min="43" max="43" width="11.6640625" style="32" customWidth="1"/>
    <col min="44" max="44" width="12.33203125" style="32" bestFit="1" customWidth="1"/>
    <col min="45" max="45" width="12.44140625" style="32" customWidth="1"/>
    <col min="46" max="46" width="15.109375" style="32" bestFit="1" customWidth="1"/>
    <col min="47" max="48" width="12.33203125" style="32" customWidth="1"/>
    <col min="49" max="49" width="16.88671875" style="32" hidden="1" customWidth="1"/>
    <col min="50" max="50" width="16.109375" style="32" customWidth="1"/>
    <col min="51" max="51" width="14" style="32" hidden="1" customWidth="1"/>
    <col min="52" max="52" width="14" style="32" customWidth="1"/>
    <col min="53" max="53" width="14.44140625" style="32" hidden="1" customWidth="1"/>
    <col min="54" max="54" width="14.44140625" style="32" customWidth="1"/>
    <col min="55" max="59" width="14.33203125" style="32" hidden="1" customWidth="1"/>
    <col min="60" max="60" width="14.33203125" style="32" customWidth="1"/>
    <col min="61" max="65" width="12.5546875" style="32" hidden="1" customWidth="1"/>
    <col min="66" max="66" width="12.5546875" style="32" customWidth="1"/>
    <col min="67" max="67" width="16" style="32" customWidth="1"/>
    <col min="68" max="68" width="2.5546875" style="32" customWidth="1"/>
    <col min="69" max="69" width="14.88671875" style="32" customWidth="1"/>
    <col min="70" max="70" width="3.6640625" style="32" customWidth="1"/>
    <col min="71" max="72" width="11.44140625" style="32" customWidth="1"/>
    <col min="73" max="74" width="10.33203125" style="32" customWidth="1"/>
    <col min="75" max="75" width="8.88671875" style="32" customWidth="1"/>
    <col min="76" max="16384" width="8.88671875" style="32"/>
  </cols>
  <sheetData>
    <row r="1" spans="1:68" ht="15" thickBot="1" x14ac:dyDescent="0.35"/>
    <row r="2" spans="1:68" s="35" customFormat="1" ht="15" thickTop="1" x14ac:dyDescent="0.3">
      <c r="A2" s="34"/>
      <c r="B2" s="34"/>
      <c r="G2" s="34"/>
      <c r="H2" s="34"/>
      <c r="I2" s="34"/>
      <c r="J2" s="34"/>
      <c r="K2" s="34"/>
      <c r="L2" s="34"/>
      <c r="AR2" s="130" t="s">
        <v>164</v>
      </c>
      <c r="AS2" s="131"/>
      <c r="AT2" s="131"/>
      <c r="AU2" s="131"/>
      <c r="AV2" s="131"/>
      <c r="AW2" s="131"/>
      <c r="AX2" s="131"/>
      <c r="AY2" s="131"/>
      <c r="AZ2" s="131"/>
      <c r="BA2" s="131"/>
      <c r="BB2" s="131"/>
      <c r="BC2" s="131"/>
      <c r="BD2" s="131"/>
      <c r="BE2" s="131"/>
      <c r="BF2" s="131"/>
      <c r="BG2" s="131"/>
      <c r="BH2" s="131"/>
      <c r="BI2" s="131"/>
      <c r="BJ2" s="131"/>
      <c r="BK2" s="131"/>
      <c r="BL2" s="131"/>
      <c r="BM2" s="131"/>
      <c r="BN2" s="131"/>
      <c r="BO2" s="132"/>
    </row>
    <row r="3" spans="1:68" s="35" customFormat="1" x14ac:dyDescent="0.3">
      <c r="A3" s="34"/>
      <c r="B3" s="34"/>
      <c r="G3" s="34"/>
      <c r="H3" s="34"/>
      <c r="I3" s="34"/>
      <c r="J3" s="34"/>
      <c r="K3" s="34"/>
      <c r="L3" s="34"/>
      <c r="AL3" s="61"/>
      <c r="AM3" s="61"/>
      <c r="AR3" s="133"/>
      <c r="AS3" s="134"/>
      <c r="AT3" s="134"/>
      <c r="AU3" s="134"/>
      <c r="AV3" s="134"/>
      <c r="AW3" s="134"/>
      <c r="AX3" s="134"/>
      <c r="AY3" s="134"/>
      <c r="AZ3" s="134"/>
      <c r="BA3" s="134"/>
      <c r="BB3" s="134"/>
      <c r="BC3" s="134"/>
      <c r="BD3" s="134"/>
      <c r="BE3" s="134"/>
      <c r="BF3" s="134"/>
      <c r="BG3" s="134"/>
      <c r="BH3" s="134"/>
      <c r="BI3" s="134"/>
      <c r="BJ3" s="134"/>
      <c r="BK3" s="134"/>
      <c r="BL3" s="134"/>
      <c r="BM3" s="134"/>
      <c r="BN3" s="134"/>
      <c r="BO3" s="135"/>
    </row>
    <row r="4" spans="1:68" s="35" customFormat="1" ht="15" thickBot="1" x14ac:dyDescent="0.35">
      <c r="A4" s="34"/>
      <c r="B4" s="34"/>
      <c r="G4" s="34"/>
      <c r="H4" s="34"/>
      <c r="I4" s="34"/>
      <c r="J4" s="34"/>
      <c r="K4" s="34"/>
      <c r="L4" s="34"/>
      <c r="AL4" s="61"/>
      <c r="AM4" s="61"/>
      <c r="AR4" s="136"/>
      <c r="AS4" s="137"/>
      <c r="AT4" s="137"/>
      <c r="AU4" s="137"/>
      <c r="AV4" s="137"/>
      <c r="AW4" s="137"/>
      <c r="AX4" s="137"/>
      <c r="AY4" s="137"/>
      <c r="AZ4" s="137"/>
      <c r="BA4" s="137"/>
      <c r="BB4" s="137"/>
      <c r="BC4" s="137"/>
      <c r="BD4" s="137"/>
      <c r="BE4" s="137"/>
      <c r="BF4" s="137"/>
      <c r="BG4" s="137"/>
      <c r="BH4" s="137"/>
      <c r="BI4" s="137"/>
      <c r="BJ4" s="137"/>
      <c r="BK4" s="137"/>
      <c r="BL4" s="137"/>
      <c r="BM4" s="137"/>
      <c r="BN4" s="137"/>
      <c r="BO4" s="138"/>
    </row>
    <row r="5" spans="1:68" ht="15.6" thickTop="1" thickBot="1" x14ac:dyDescent="0.35">
      <c r="A5" s="36"/>
      <c r="B5" s="37"/>
      <c r="AK5" s="61"/>
      <c r="AL5" s="61"/>
      <c r="AM5" s="61"/>
    </row>
    <row r="6" spans="1:68" ht="14.4" customHeight="1" x14ac:dyDescent="0.3">
      <c r="A6" s="36"/>
      <c r="B6" s="37"/>
      <c r="AK6" s="61"/>
      <c r="AL6" s="61"/>
      <c r="AM6" s="61"/>
      <c r="AR6" s="141" t="s">
        <v>165</v>
      </c>
      <c r="AS6" s="142"/>
      <c r="AT6" s="142"/>
      <c r="AU6" s="142"/>
      <c r="AV6" s="142"/>
      <c r="AW6" s="142"/>
      <c r="AX6" s="142"/>
      <c r="AY6" s="142"/>
      <c r="AZ6" s="142"/>
      <c r="BA6" s="142"/>
      <c r="BB6" s="142"/>
      <c r="BC6" s="142"/>
      <c r="BD6" s="142"/>
      <c r="BE6" s="142"/>
      <c r="BF6" s="142"/>
      <c r="BG6" s="142"/>
      <c r="BH6" s="142"/>
      <c r="BI6" s="142"/>
      <c r="BJ6" s="142"/>
      <c r="BK6" s="142"/>
      <c r="BL6" s="142"/>
      <c r="BM6" s="142"/>
      <c r="BN6" s="142"/>
      <c r="BO6" s="143"/>
    </row>
    <row r="7" spans="1:68" x14ac:dyDescent="0.3">
      <c r="A7" s="38" t="s">
        <v>33</v>
      </c>
      <c r="B7" s="36"/>
      <c r="AK7" s="61"/>
      <c r="AL7" s="61"/>
      <c r="AM7" s="61"/>
      <c r="AR7" s="144"/>
      <c r="AS7" s="145"/>
      <c r="AT7" s="145"/>
      <c r="AU7" s="145"/>
      <c r="AV7" s="145"/>
      <c r="AW7" s="145"/>
      <c r="AX7" s="145"/>
      <c r="AY7" s="145"/>
      <c r="AZ7" s="145"/>
      <c r="BA7" s="145"/>
      <c r="BB7" s="145"/>
      <c r="BC7" s="145"/>
      <c r="BD7" s="145"/>
      <c r="BE7" s="145"/>
      <c r="BF7" s="145"/>
      <c r="BG7" s="145"/>
      <c r="BH7" s="145"/>
      <c r="BI7" s="145"/>
      <c r="BJ7" s="145"/>
      <c r="BK7" s="145"/>
      <c r="BL7" s="145"/>
      <c r="BM7" s="145"/>
      <c r="BN7" s="145"/>
      <c r="BO7" s="146"/>
    </row>
    <row r="8" spans="1:68" ht="15" customHeight="1" x14ac:dyDescent="0.3">
      <c r="A8" s="38"/>
      <c r="B8" s="36"/>
      <c r="AR8" s="144"/>
      <c r="AS8" s="145"/>
      <c r="AT8" s="145"/>
      <c r="AU8" s="145"/>
      <c r="AV8" s="145"/>
      <c r="AW8" s="145"/>
      <c r="AX8" s="145"/>
      <c r="AY8" s="145"/>
      <c r="AZ8" s="145"/>
      <c r="BA8" s="145"/>
      <c r="BB8" s="145"/>
      <c r="BC8" s="145"/>
      <c r="BD8" s="145"/>
      <c r="BE8" s="145"/>
      <c r="BF8" s="145"/>
      <c r="BG8" s="145"/>
      <c r="BH8" s="145"/>
      <c r="BI8" s="145"/>
      <c r="BJ8" s="145"/>
      <c r="BK8" s="145"/>
      <c r="BL8" s="145"/>
      <c r="BM8" s="145"/>
      <c r="BN8" s="145"/>
      <c r="BO8" s="146"/>
    </row>
    <row r="9" spans="1:68" ht="18" x14ac:dyDescent="0.35">
      <c r="A9" s="39" t="s">
        <v>123</v>
      </c>
      <c r="C9" s="40"/>
      <c r="F9" s="42"/>
      <c r="G9" s="41"/>
      <c r="H9" s="41"/>
      <c r="I9" s="41"/>
      <c r="J9" s="41"/>
      <c r="K9" s="41"/>
      <c r="L9" s="41"/>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144"/>
      <c r="AS9" s="145"/>
      <c r="AT9" s="145"/>
      <c r="AU9" s="145"/>
      <c r="AV9" s="145"/>
      <c r="AW9" s="145"/>
      <c r="AX9" s="145"/>
      <c r="AY9" s="145"/>
      <c r="AZ9" s="145"/>
      <c r="BA9" s="145"/>
      <c r="BB9" s="145"/>
      <c r="BC9" s="145"/>
      <c r="BD9" s="145"/>
      <c r="BE9" s="145"/>
      <c r="BF9" s="145"/>
      <c r="BG9" s="145"/>
      <c r="BH9" s="145"/>
      <c r="BI9" s="145"/>
      <c r="BJ9" s="145"/>
      <c r="BK9" s="145"/>
      <c r="BL9" s="145"/>
      <c r="BM9" s="145"/>
      <c r="BN9" s="145"/>
      <c r="BO9" s="146"/>
      <c r="BP9" s="42"/>
    </row>
    <row r="10" spans="1:68" ht="19.2" customHeight="1" x14ac:dyDescent="0.3">
      <c r="A10" s="82" t="s">
        <v>163</v>
      </c>
      <c r="B10" s="83">
        <v>0</v>
      </c>
      <c r="C10" s="84"/>
      <c r="D10" s="84"/>
      <c r="E10" s="84"/>
      <c r="F10" s="84"/>
      <c r="G10" s="32"/>
      <c r="H10" s="43"/>
      <c r="I10" s="43"/>
      <c r="J10" s="43"/>
      <c r="K10" s="43"/>
      <c r="L10" s="43"/>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144"/>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6"/>
      <c r="BP10" s="42"/>
    </row>
    <row r="11" spans="1:68" ht="19.2" customHeight="1" x14ac:dyDescent="0.3">
      <c r="A11" s="85"/>
      <c r="B11" s="85"/>
      <c r="C11" s="85"/>
      <c r="D11" s="85"/>
      <c r="E11" s="85"/>
      <c r="F11" s="85"/>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42"/>
      <c r="AR11" s="144"/>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6"/>
      <c r="BP11" s="42"/>
    </row>
    <row r="12" spans="1:68" ht="19.2" customHeight="1" x14ac:dyDescent="0.3">
      <c r="A12" s="86" t="s">
        <v>122</v>
      </c>
      <c r="B12" s="87" t="s">
        <v>121</v>
      </c>
      <c r="C12" s="88" t="s">
        <v>120</v>
      </c>
      <c r="D12" s="89" t="s">
        <v>125</v>
      </c>
      <c r="E12" s="90"/>
      <c r="I12" s="54"/>
      <c r="K12" s="54"/>
      <c r="L12" s="54"/>
      <c r="M12" s="54"/>
      <c r="N12" s="54"/>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144"/>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6"/>
      <c r="BP12" s="42"/>
    </row>
    <row r="13" spans="1:68" ht="28.2" hidden="1" customHeight="1" x14ac:dyDescent="0.3">
      <c r="A13" s="107" t="s">
        <v>158</v>
      </c>
      <c r="B13" s="111">
        <v>44197</v>
      </c>
      <c r="C13" s="111">
        <v>44197</v>
      </c>
      <c r="D13" s="98">
        <f>C13-B13+1</f>
        <v>1</v>
      </c>
      <c r="E13" s="90"/>
      <c r="I13" s="54"/>
      <c r="K13" s="54"/>
      <c r="L13" s="54"/>
      <c r="M13" s="54"/>
      <c r="N13" s="54"/>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144"/>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6"/>
      <c r="BP13" s="42"/>
    </row>
    <row r="14" spans="1:68" ht="28.95" customHeight="1" x14ac:dyDescent="0.3">
      <c r="A14" s="108" t="s">
        <v>217</v>
      </c>
      <c r="B14" s="109">
        <v>44927</v>
      </c>
      <c r="C14" s="110">
        <v>44958</v>
      </c>
      <c r="D14" s="114">
        <f>C14-B14+1</f>
        <v>32</v>
      </c>
      <c r="E14" s="91"/>
      <c r="I14" s="54"/>
      <c r="K14" s="54"/>
      <c r="L14" s="54"/>
      <c r="M14" s="54"/>
      <c r="N14" s="54"/>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144"/>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6"/>
      <c r="BP14" s="42"/>
    </row>
    <row r="15" spans="1:68" ht="19.2" customHeight="1" x14ac:dyDescent="0.3">
      <c r="A15" s="97" t="s">
        <v>129</v>
      </c>
      <c r="B15" s="97"/>
      <c r="C15" s="97"/>
      <c r="D15" s="115">
        <f>D14</f>
        <v>32</v>
      </c>
      <c r="E15" s="92"/>
      <c r="G15" s="32"/>
      <c r="H15" s="32"/>
      <c r="I15" s="32"/>
      <c r="J15" s="32"/>
      <c r="K15" s="54"/>
      <c r="L15" s="54"/>
      <c r="M15" s="54"/>
      <c r="N15" s="54"/>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144"/>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6"/>
      <c r="BP15" s="42"/>
    </row>
    <row r="16" spans="1:68" ht="19.2" customHeight="1" x14ac:dyDescent="0.3">
      <c r="A16" s="93"/>
      <c r="B16" s="93"/>
      <c r="C16" s="93"/>
      <c r="D16" s="93"/>
      <c r="E16" s="93"/>
      <c r="F16" s="84"/>
      <c r="G16" s="43"/>
      <c r="H16" s="43"/>
      <c r="I16" s="43"/>
      <c r="J16" s="43"/>
      <c r="K16" s="43"/>
      <c r="L16" s="43"/>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144"/>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6"/>
      <c r="BP16" s="42"/>
    </row>
    <row r="17" spans="1:69" ht="19.2" customHeight="1" x14ac:dyDescent="0.3">
      <c r="A17" s="94" t="s">
        <v>118</v>
      </c>
      <c r="B17" s="95"/>
      <c r="C17" s="96" t="s">
        <v>159</v>
      </c>
      <c r="D17" s="93"/>
      <c r="E17" s="93"/>
      <c r="F17" s="84"/>
      <c r="G17" s="43"/>
      <c r="H17" s="43"/>
      <c r="I17" s="43"/>
      <c r="J17" s="43"/>
      <c r="K17" s="43"/>
      <c r="L17" s="43"/>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144"/>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6"/>
      <c r="BP17" s="42"/>
    </row>
    <row r="18" spans="1:69" ht="19.2" customHeight="1" x14ac:dyDescent="0.3">
      <c r="A18" s="97" t="s">
        <v>119</v>
      </c>
      <c r="B18" s="95"/>
      <c r="C18" s="114">
        <f>SUM(C27:D76)</f>
        <v>0</v>
      </c>
      <c r="D18" s="93"/>
      <c r="E18" s="93"/>
      <c r="F18" s="99"/>
      <c r="G18" s="43"/>
      <c r="H18" s="43"/>
      <c r="I18" s="43"/>
      <c r="J18" s="43"/>
      <c r="K18" s="43"/>
      <c r="L18" s="43"/>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144"/>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6"/>
      <c r="BP18" s="42"/>
    </row>
    <row r="19" spans="1:69" ht="19.2" customHeight="1" thickBot="1" x14ac:dyDescent="0.35">
      <c r="A19" s="97" t="s">
        <v>117</v>
      </c>
      <c r="B19" s="95"/>
      <c r="C19" s="114">
        <f>SUM(B27:B76)</f>
        <v>0</v>
      </c>
      <c r="D19" s="100"/>
      <c r="E19" s="100"/>
      <c r="F19" s="99"/>
      <c r="G19" s="43"/>
      <c r="H19" s="43"/>
      <c r="I19" s="43"/>
      <c r="J19" s="43"/>
      <c r="K19" s="43"/>
      <c r="L19" s="43"/>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0"/>
      <c r="AP19" s="40"/>
      <c r="AQ19" s="42"/>
      <c r="AR19" s="147"/>
      <c r="AS19" s="148"/>
      <c r="AT19" s="148"/>
      <c r="AU19" s="148"/>
      <c r="AV19" s="148"/>
      <c r="AW19" s="148"/>
      <c r="AX19" s="148"/>
      <c r="AY19" s="148"/>
      <c r="AZ19" s="148"/>
      <c r="BA19" s="148"/>
      <c r="BB19" s="148"/>
      <c r="BC19" s="148"/>
      <c r="BD19" s="148"/>
      <c r="BE19" s="148"/>
      <c r="BF19" s="148"/>
      <c r="BG19" s="148"/>
      <c r="BH19" s="148"/>
      <c r="BI19" s="148"/>
      <c r="BJ19" s="148"/>
      <c r="BK19" s="148"/>
      <c r="BL19" s="148"/>
      <c r="BM19" s="148"/>
      <c r="BN19" s="148"/>
      <c r="BO19" s="149"/>
      <c r="BP19" s="42"/>
    </row>
    <row r="20" spans="1:69" ht="15" thickBot="1" x14ac:dyDescent="0.35">
      <c r="A20" s="97" t="s">
        <v>162</v>
      </c>
      <c r="B20" s="97"/>
      <c r="C20" s="101">
        <v>1</v>
      </c>
      <c r="E20" s="103">
        <f>SUM(E27:E76)</f>
        <v>0</v>
      </c>
      <c r="F20" s="66"/>
      <c r="G20" s="44"/>
      <c r="H20" s="44"/>
      <c r="I20" s="44"/>
      <c r="J20" s="44"/>
      <c r="K20" s="43"/>
      <c r="L20" s="43"/>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row>
    <row r="21" spans="1:69" ht="15" customHeight="1" x14ac:dyDescent="0.3">
      <c r="A21" s="66"/>
      <c r="B21" s="42"/>
      <c r="C21" s="102" t="str">
        <f>IF(E21&lt;&gt;0, IF(E21&gt;0,"COMPILA le righe e completa l'inserimento in base al numero di moduli", "HAI COMPILATO TROPPE RIGHE in base al numero di moduli" ),"")</f>
        <v/>
      </c>
      <c r="E21" s="67">
        <f>IF(E20&gt;0,C20-E20,0)</f>
        <v>0</v>
      </c>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42"/>
      <c r="AS21" s="42"/>
      <c r="AT21" s="42"/>
      <c r="AU21" s="42"/>
      <c r="AV21" s="42"/>
      <c r="AW21" s="42"/>
      <c r="AX21" s="150" t="s">
        <v>160</v>
      </c>
      <c r="AY21" s="151"/>
      <c r="AZ21" s="151"/>
      <c r="BA21" s="151"/>
      <c r="BB21" s="151"/>
      <c r="BC21" s="151"/>
      <c r="BD21" s="151"/>
      <c r="BE21" s="151"/>
      <c r="BF21" s="151"/>
      <c r="BG21" s="151"/>
      <c r="BH21" s="151"/>
      <c r="BI21" s="151"/>
      <c r="BJ21" s="151"/>
      <c r="BK21" s="151"/>
      <c r="BL21" s="151"/>
      <c r="BM21" s="151"/>
      <c r="BN21" s="151"/>
      <c r="BO21" s="152"/>
      <c r="BP21" s="42"/>
      <c r="BQ21" s="71"/>
    </row>
    <row r="22" spans="1:69" ht="15" thickBot="1" x14ac:dyDescent="0.35">
      <c r="C22" s="61"/>
      <c r="D22" s="61"/>
      <c r="E22" s="61"/>
      <c r="F22" s="61"/>
      <c r="G22" s="61"/>
      <c r="H22" s="61"/>
      <c r="I22" s="61"/>
      <c r="J22" s="61"/>
      <c r="K22" s="61"/>
      <c r="L22" s="61"/>
      <c r="M22" s="61"/>
      <c r="N22" s="61"/>
      <c r="O22" s="61"/>
      <c r="P22" s="61"/>
      <c r="Q22" s="61"/>
      <c r="R22" s="61"/>
      <c r="S22" s="61"/>
      <c r="T22" s="61"/>
      <c r="U22" s="61"/>
      <c r="V22" s="61"/>
      <c r="W22" s="61"/>
      <c r="X22" s="61"/>
      <c r="Y22" s="61"/>
      <c r="Z22" s="61"/>
      <c r="AA22" s="68"/>
      <c r="AB22" s="68"/>
      <c r="AC22" s="68"/>
      <c r="AD22" s="68"/>
      <c r="AE22" s="68"/>
      <c r="AF22" s="68"/>
      <c r="AG22" s="68"/>
      <c r="AH22" s="68"/>
      <c r="AI22" s="68"/>
      <c r="AJ22" s="68"/>
      <c r="AK22" s="68"/>
      <c r="AL22" s="68"/>
      <c r="AM22" s="68"/>
      <c r="AN22" s="68"/>
      <c r="AO22" s="68"/>
      <c r="AP22" s="68"/>
      <c r="AQ22" s="68"/>
      <c r="AR22" s="40"/>
      <c r="AS22" s="42"/>
      <c r="AT22" s="42"/>
      <c r="AU22" s="42"/>
      <c r="AV22" s="42"/>
      <c r="AX22" s="153"/>
      <c r="AY22" s="154"/>
      <c r="AZ22" s="154"/>
      <c r="BA22" s="154"/>
      <c r="BB22" s="154"/>
      <c r="BC22" s="154"/>
      <c r="BD22" s="154"/>
      <c r="BE22" s="154"/>
      <c r="BF22" s="154"/>
      <c r="BG22" s="154"/>
      <c r="BH22" s="154"/>
      <c r="BI22" s="154"/>
      <c r="BJ22" s="154"/>
      <c r="BK22" s="154"/>
      <c r="BL22" s="154"/>
      <c r="BM22" s="154"/>
      <c r="BN22" s="154"/>
      <c r="BO22" s="155"/>
      <c r="BP22" s="42"/>
      <c r="BQ22" s="71"/>
    </row>
    <row r="23" spans="1:69" ht="15" thickBot="1" x14ac:dyDescent="0.35">
      <c r="C23" s="61"/>
      <c r="D23" s="61"/>
      <c r="E23" s="61"/>
      <c r="F23" s="61"/>
      <c r="G23" s="61"/>
      <c r="H23" s="61"/>
      <c r="I23" s="61"/>
      <c r="J23" s="61"/>
      <c r="K23" s="61"/>
      <c r="L23" s="61"/>
      <c r="M23" s="61"/>
      <c r="N23" s="61"/>
      <c r="O23" s="61"/>
      <c r="P23" s="61"/>
      <c r="Q23" s="61"/>
      <c r="R23" s="61"/>
      <c r="S23" s="61"/>
      <c r="T23" s="61"/>
      <c r="U23" s="61"/>
      <c r="V23" s="61"/>
      <c r="W23" s="61"/>
      <c r="X23" s="61"/>
      <c r="Y23" s="61"/>
      <c r="Z23" s="61"/>
      <c r="AA23" s="68"/>
      <c r="AB23" s="68"/>
      <c r="AC23" s="68"/>
      <c r="AD23" s="68"/>
      <c r="AE23" s="68"/>
      <c r="AF23" s="68"/>
      <c r="AG23" s="68"/>
      <c r="AH23" s="68"/>
      <c r="AI23" s="68"/>
      <c r="AJ23" s="68"/>
      <c r="AK23" s="68"/>
      <c r="AL23" s="68"/>
      <c r="AM23" s="68"/>
      <c r="AN23" s="68"/>
      <c r="AO23" s="68"/>
      <c r="AP23" s="68"/>
      <c r="AQ23" s="68"/>
      <c r="AR23" s="40"/>
      <c r="AS23" s="42"/>
      <c r="AT23" s="42"/>
      <c r="AU23" s="42"/>
      <c r="AV23" s="42"/>
      <c r="AX23" s="42"/>
      <c r="AZ23" s="112"/>
      <c r="BA23" s="112"/>
      <c r="BB23" s="112"/>
      <c r="BC23" s="112"/>
      <c r="BD23" s="112"/>
      <c r="BE23" s="112"/>
      <c r="BF23" s="112"/>
      <c r="BG23" s="112"/>
      <c r="BH23" s="112"/>
      <c r="BI23" s="112"/>
      <c r="BJ23" s="112"/>
      <c r="BK23" s="112"/>
      <c r="BL23" s="112"/>
      <c r="BM23" s="112"/>
      <c r="BN23" s="113"/>
      <c r="BO23" s="113"/>
      <c r="BP23" s="42"/>
      <c r="BQ23" s="71"/>
    </row>
    <row r="24" spans="1:69" ht="18.600000000000001" thickBot="1" x14ac:dyDescent="0.4">
      <c r="A24" s="39" t="s">
        <v>150</v>
      </c>
      <c r="B24" s="42"/>
      <c r="C24" s="42"/>
      <c r="D24" s="42"/>
      <c r="E24" s="42"/>
      <c r="G24" s="42"/>
      <c r="H24" s="42"/>
      <c r="I24" s="42"/>
      <c r="J24" s="42"/>
      <c r="K24" s="42"/>
      <c r="L24" s="42"/>
      <c r="O24" s="61"/>
      <c r="P24" s="61"/>
      <c r="Q24" s="61"/>
      <c r="R24" s="61"/>
      <c r="S24" s="61"/>
      <c r="T24" s="61"/>
      <c r="U24" s="61"/>
      <c r="V24" s="42"/>
      <c r="W24" s="42"/>
      <c r="X24" s="42"/>
      <c r="Y24" s="42"/>
      <c r="Z24" s="42"/>
      <c r="AA24" s="42"/>
      <c r="AB24" s="42"/>
      <c r="AC24" s="42"/>
      <c r="AD24" s="42"/>
      <c r="AE24" s="42"/>
      <c r="AF24" s="42"/>
      <c r="AG24" s="42"/>
      <c r="AH24" s="42"/>
      <c r="AI24" s="42"/>
      <c r="AJ24" s="42"/>
      <c r="AK24" s="42"/>
      <c r="AL24" s="42"/>
      <c r="AM24" s="42"/>
      <c r="AN24" s="42"/>
      <c r="AO24" s="42"/>
      <c r="AP24" s="42"/>
      <c r="AQ24" s="42"/>
      <c r="AR24" s="40"/>
      <c r="AT24" s="42"/>
      <c r="AU24" s="42"/>
      <c r="AV24" s="42"/>
      <c r="AW24" s="79"/>
      <c r="AX24" s="80"/>
      <c r="AY24" s="79"/>
      <c r="AZ24" s="81"/>
      <c r="BA24" s="79"/>
      <c r="BB24" s="80"/>
      <c r="BC24" s="79"/>
      <c r="BD24" s="80"/>
      <c r="BE24" s="80"/>
      <c r="BF24" s="80"/>
      <c r="BG24" s="80"/>
      <c r="BH24" s="80"/>
      <c r="BI24" s="79"/>
      <c r="BJ24" s="42"/>
      <c r="BK24" s="42"/>
      <c r="BL24" s="42"/>
      <c r="BM24" s="42"/>
      <c r="BN24" s="139" t="s">
        <v>151</v>
      </c>
      <c r="BO24" s="140"/>
      <c r="BP24" s="42"/>
    </row>
    <row r="25" spans="1:69" x14ac:dyDescent="0.3">
      <c r="A25" s="128" t="s">
        <v>119</v>
      </c>
      <c r="B25" s="129">
        <f>SUM(B27:B76)</f>
        <v>0</v>
      </c>
      <c r="C25" s="116">
        <f>SUM(C27:C76)</f>
        <v>0</v>
      </c>
      <c r="D25" s="116">
        <f>SUM(D27:D76)</f>
        <v>0</v>
      </c>
      <c r="E25" s="104"/>
      <c r="F25" s="105"/>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73"/>
      <c r="BN25" s="123">
        <f>SUM(BN27:BN1000)</f>
        <v>0</v>
      </c>
      <c r="BO25" s="124">
        <f>SUM(BO27:BO1000)</f>
        <v>0</v>
      </c>
      <c r="BP25" s="42"/>
    </row>
    <row r="26" spans="1:69" s="53" customFormat="1" ht="72.599999999999994" thickBot="1" x14ac:dyDescent="0.35">
      <c r="A26" s="69" t="s">
        <v>152</v>
      </c>
      <c r="B26" s="70" t="s">
        <v>153</v>
      </c>
      <c r="C26" s="59" t="s">
        <v>166</v>
      </c>
      <c r="D26" s="58" t="s">
        <v>157</v>
      </c>
      <c r="E26" s="58"/>
      <c r="F26" s="70" t="s">
        <v>136</v>
      </c>
      <c r="G26" s="45" t="s">
        <v>62</v>
      </c>
      <c r="H26" s="45" t="s">
        <v>130</v>
      </c>
      <c r="I26" s="45" t="s">
        <v>126</v>
      </c>
      <c r="J26" s="45" t="s">
        <v>128</v>
      </c>
      <c r="K26" s="45" t="s">
        <v>127</v>
      </c>
      <c r="L26" s="45" t="s">
        <v>127</v>
      </c>
      <c r="M26" s="46" t="s">
        <v>48</v>
      </c>
      <c r="N26" s="46" t="s">
        <v>48</v>
      </c>
      <c r="O26" s="46" t="s">
        <v>49</v>
      </c>
      <c r="P26" s="46" t="s">
        <v>49</v>
      </c>
      <c r="Q26" s="46" t="s">
        <v>50</v>
      </c>
      <c r="R26" s="46" t="s">
        <v>50</v>
      </c>
      <c r="S26" s="47" t="s">
        <v>48</v>
      </c>
      <c r="T26" s="47" t="s">
        <v>48</v>
      </c>
      <c r="U26" s="47" t="s">
        <v>49</v>
      </c>
      <c r="V26" s="47" t="s">
        <v>49</v>
      </c>
      <c r="W26" s="47" t="s">
        <v>50</v>
      </c>
      <c r="X26" s="47" t="s">
        <v>50</v>
      </c>
      <c r="Y26" s="48" t="s">
        <v>48</v>
      </c>
      <c r="Z26" s="48" t="s">
        <v>48</v>
      </c>
      <c r="AA26" s="48" t="s">
        <v>49</v>
      </c>
      <c r="AB26" s="48" t="s">
        <v>49</v>
      </c>
      <c r="AC26" s="48" t="s">
        <v>50</v>
      </c>
      <c r="AD26" s="48" t="s">
        <v>50</v>
      </c>
      <c r="AE26" s="49" t="s">
        <v>48</v>
      </c>
      <c r="AF26" s="49" t="s">
        <v>48</v>
      </c>
      <c r="AG26" s="49" t="s">
        <v>49</v>
      </c>
      <c r="AH26" s="49" t="s">
        <v>49</v>
      </c>
      <c r="AI26" s="49" t="s">
        <v>50</v>
      </c>
      <c r="AJ26" s="49" t="s">
        <v>50</v>
      </c>
      <c r="AK26" s="50" t="s">
        <v>48</v>
      </c>
      <c r="AL26" s="50" t="s">
        <v>48</v>
      </c>
      <c r="AM26" s="50" t="s">
        <v>49</v>
      </c>
      <c r="AN26" s="50" t="s">
        <v>49</v>
      </c>
      <c r="AO26" s="50" t="s">
        <v>50</v>
      </c>
      <c r="AP26" s="50" t="s">
        <v>50</v>
      </c>
      <c r="AQ26" s="48" t="s">
        <v>144</v>
      </c>
      <c r="AR26" s="48" t="s">
        <v>145</v>
      </c>
      <c r="AS26" s="48" t="s">
        <v>154</v>
      </c>
      <c r="AT26" s="48" t="s">
        <v>155</v>
      </c>
      <c r="AU26" s="48" t="s">
        <v>156</v>
      </c>
      <c r="AV26" s="48" t="s">
        <v>143</v>
      </c>
      <c r="AW26" s="48" t="s">
        <v>124</v>
      </c>
      <c r="AX26" s="48" t="s">
        <v>146</v>
      </c>
      <c r="AY26" s="56" t="s">
        <v>96</v>
      </c>
      <c r="AZ26" s="56" t="s">
        <v>147</v>
      </c>
      <c r="BA26" s="56" t="s">
        <v>100</v>
      </c>
      <c r="BB26" s="72" t="s">
        <v>161</v>
      </c>
      <c r="BC26" s="74" t="s">
        <v>98</v>
      </c>
      <c r="BD26" s="75" t="s">
        <v>137</v>
      </c>
      <c r="BE26" s="75" t="s">
        <v>138</v>
      </c>
      <c r="BF26" s="75" t="s">
        <v>131</v>
      </c>
      <c r="BG26" s="75" t="s">
        <v>132</v>
      </c>
      <c r="BH26" s="74" t="s">
        <v>148</v>
      </c>
      <c r="BI26" s="74" t="s">
        <v>97</v>
      </c>
      <c r="BJ26" s="74" t="s">
        <v>139</v>
      </c>
      <c r="BK26" s="74" t="s">
        <v>140</v>
      </c>
      <c r="BL26" s="74" t="s">
        <v>141</v>
      </c>
      <c r="BM26" s="76" t="s">
        <v>142</v>
      </c>
      <c r="BN26" s="77" t="s">
        <v>149</v>
      </c>
      <c r="BO26" s="78" t="s">
        <v>99</v>
      </c>
      <c r="BP26" s="52"/>
    </row>
    <row r="27" spans="1:69" x14ac:dyDescent="0.3">
      <c r="A27" s="65" t="s">
        <v>134</v>
      </c>
      <c r="B27" s="51">
        <v>0</v>
      </c>
      <c r="C27" s="51">
        <v>0</v>
      </c>
      <c r="D27" s="51">
        <v>0</v>
      </c>
      <c r="E27" s="51">
        <f>IF(H27&lt;&gt;0,1,0)</f>
        <v>0</v>
      </c>
      <c r="F27" s="55" t="s">
        <v>8</v>
      </c>
      <c r="G27" s="62">
        <f>C27+D27</f>
        <v>0</v>
      </c>
      <c r="H27" s="62">
        <f>IF(B27&gt;0,G27+B27,G27)</f>
        <v>0</v>
      </c>
      <c r="I27" s="63">
        <f>IF(B27&lt;&gt;0,C27/B27,C27)</f>
        <v>0</v>
      </c>
      <c r="J27" s="63">
        <f>IF(B27&lt;&gt;0,D27/B27,D27)</f>
        <v>0</v>
      </c>
      <c r="K27" s="64">
        <f t="shared" ref="K27:K58" si="0">I27/$D$14</f>
        <v>0</v>
      </c>
      <c r="L27" s="64">
        <f t="shared" ref="L27:L58" si="1">J27/$D$13</f>
        <v>0</v>
      </c>
      <c r="M27" s="106">
        <f>IF(K27&lt;'Motore 2023'!$H$28,Ripartizione!K27,'Motore 2023'!$H$28)</f>
        <v>0</v>
      </c>
      <c r="N27" s="106">
        <f>IF(L27&lt;'Motore 2021'!$H$28,Ripartizione!L27,'Motore 2021'!$H$28)</f>
        <v>0</v>
      </c>
      <c r="O27" s="106">
        <f t="shared" ref="O27:O58" si="2">M27*$D$14</f>
        <v>0</v>
      </c>
      <c r="P27" s="106">
        <f t="shared" ref="P27:P58" si="3">N27*$D$13</f>
        <v>0</v>
      </c>
      <c r="Q27" s="106">
        <f>ROUND(O27*'Motore 2023'!$E$28,2)</f>
        <v>0</v>
      </c>
      <c r="R27" s="106">
        <f>ROUND(P27*'Motore 2021'!$E$28,2)</f>
        <v>0</v>
      </c>
      <c r="S27" s="106">
        <f>IF((K27-M27)&lt;'Motore 2023'!$H$29,(K27-M27),'Motore 2023'!$H$29)</f>
        <v>0</v>
      </c>
      <c r="T27" s="106">
        <f>IF((L27-N27)&lt;'Motore 2021'!$H$29,(L27-N27),'Motore 2021'!$H$29)</f>
        <v>0</v>
      </c>
      <c r="U27" s="106">
        <f t="shared" ref="U27:U58" si="4">S27*$D$14</f>
        <v>0</v>
      </c>
      <c r="V27" s="106">
        <f t="shared" ref="V27:V58" si="5">T27*$D$13</f>
        <v>0</v>
      </c>
      <c r="W27" s="106">
        <f>ROUND(U27*'Motore 2023'!$E$29,2)</f>
        <v>0</v>
      </c>
      <c r="X27" s="106">
        <f>ROUND(V27*'Motore 2021'!$E$29,2)</f>
        <v>0</v>
      </c>
      <c r="Y27" s="106">
        <f>IF(K27-M27-S27&lt;'Motore 2023'!$H$30,(Ripartizione!K27-Ripartizione!M27-Ripartizione!S27),'Motore 2023'!$H$30)</f>
        <v>0</v>
      </c>
      <c r="Z27" s="106">
        <f>IF(L27-N27-T27&lt;'Motore 2021'!$H$30,(Ripartizione!L27-Ripartizione!N27-Ripartizione!T27),'Motore 2021'!$H$30)</f>
        <v>0</v>
      </c>
      <c r="AA27" s="106">
        <f t="shared" ref="AA27:AA58" si="6">Y27*$D$14</f>
        <v>0</v>
      </c>
      <c r="AB27" s="106">
        <f t="shared" ref="AB27:AB58" si="7">Z27*$D$13</f>
        <v>0</v>
      </c>
      <c r="AC27" s="106">
        <f>ROUND(AA27*'Motore 2023'!$E$30,2)</f>
        <v>0</v>
      </c>
      <c r="AD27" s="106">
        <f>ROUND(AB27*'Motore 2021'!$E$30,2)</f>
        <v>0</v>
      </c>
      <c r="AE27" s="106">
        <f>IF((K27-M27-S27-Y27)&lt;'Motore 2023'!$H$31, (K27-M27-S27-Y27),'Motore 2023'!$H$31)</f>
        <v>0</v>
      </c>
      <c r="AF27" s="106">
        <f>IF((L27-N27-T27-Z27)&lt;'Motore 2021'!$H$31, (L27-N27-T27-Z27),'Motore 2021'!$H$31)</f>
        <v>0</v>
      </c>
      <c r="AG27" s="106">
        <f t="shared" ref="AG27:AG58" si="8">AE27*$D$14</f>
        <v>0</v>
      </c>
      <c r="AH27" s="106">
        <f t="shared" ref="AH27:AH58" si="9">AF27*$D$13</f>
        <v>0</v>
      </c>
      <c r="AI27" s="106">
        <f>ROUND(AG27*'Motore 2023'!$E$31,2)</f>
        <v>0</v>
      </c>
      <c r="AJ27" s="106">
        <f>ROUND(AH27*'Motore 2021'!$E$31,2)</f>
        <v>0</v>
      </c>
      <c r="AK27" s="106">
        <f>(K27-M27-S27-Y27-AE27)</f>
        <v>0</v>
      </c>
      <c r="AL27" s="106">
        <f>(L27-N27-T27-Z27-AF27)</f>
        <v>0</v>
      </c>
      <c r="AM27" s="106">
        <f t="shared" ref="AM27:AM58" si="10">AK27*$D$14</f>
        <v>0</v>
      </c>
      <c r="AN27" s="106">
        <f t="shared" ref="AN27:AN58" si="11">AL27*$D$13</f>
        <v>0</v>
      </c>
      <c r="AO27" s="106">
        <f>ROUND(AM27*'Motore 2023'!$E$32,2)</f>
        <v>0</v>
      </c>
      <c r="AP27" s="106">
        <f>ROUND(AN27*'Motore 2021'!$E$32,2)</f>
        <v>0</v>
      </c>
      <c r="AQ27" s="117">
        <f>IF(B27&lt;&gt;0,((Q27+R27)*Ripartizione!B27),Q27+R27)</f>
        <v>0</v>
      </c>
      <c r="AR27" s="117">
        <f>IF(B27&lt;&gt;0,((Ripartizione!B27*W27)+(Ripartizione!B27*X27)), W27+X27)</f>
        <v>0</v>
      </c>
      <c r="AS27" s="117">
        <f>IF(B27&lt;&gt;0,((AC27*B27)+(AD27*B27)),AC27+AD27)</f>
        <v>0</v>
      </c>
      <c r="AT27" s="117">
        <f>IF(B27&lt;&gt;0,((Ripartizione!B27*AI27)+(Ripartizione!B27*AJ27)), AI27+AJ27)</f>
        <v>0</v>
      </c>
      <c r="AU27" s="117">
        <f>IF(B27&lt;&gt;0,((Ripartizione!B27*AO27)+(Ripartizione!B27*AP27)), AO27+AP27)</f>
        <v>0</v>
      </c>
      <c r="AV27" s="117">
        <f>SUM(AQ27:AU27)</f>
        <v>0</v>
      </c>
      <c r="AW27" s="117">
        <f>SUM(AQ27:AU27)+(SUM(AQ27:AU27)*10%)</f>
        <v>0</v>
      </c>
      <c r="AX27" s="117">
        <f>IF($C$17="SI",((C27*'Motore 2023'!$B$35) + (D27*'Motore 2021'!$B$35)),0)</f>
        <v>0</v>
      </c>
      <c r="AY27" s="118">
        <f>IF($C$17="SI",((C27*'Motore 2023'!$B$35)+(C27*'Motore 2023'!$B$35)*10% + (D27*'Motore 2023'!$B$35)+(D27*'Motore 2023'!$B$35)*10%),0)</f>
        <v>0</v>
      </c>
      <c r="AZ27" s="119">
        <f>IF($C$17="SI",(((C27*'Motore 2023'!$B$38))+((D27*'Motore 2021'!$B$38))),0)</f>
        <v>0</v>
      </c>
      <c r="BA27" s="118">
        <f>IF($C$17="SI",(((C27*'Motore 2023'!$B$38)+((C27*'Motore 2023'!$B$38)*10%))+((D27*'Motore 2023'!$B$38)+((D27*'Motore 2023'!$B$38)*10%))),0)</f>
        <v>0</v>
      </c>
      <c r="BB27" s="118">
        <f>BD27+BE27</f>
        <v>0</v>
      </c>
      <c r="BC27" s="120">
        <f>BF27+BG27</f>
        <v>0</v>
      </c>
      <c r="BD27" s="120">
        <f>IF($C$17="SI",(C27*3*('Motore 2023'!$B$41+'Motore 2023'!$B$42+'Motore 2023'!$B$43+'Motore 2023'!$B$44)),(C27*1*('Motore 2023'!$B$41+'Motore 2023'!$B$42+'Motore 2023'!$B$43+'Motore 2023'!$B$44)))</f>
        <v>0</v>
      </c>
      <c r="BE27" s="121">
        <f>IF($C$17="SI",(D27*3*('Motore 2021'!$B$41+'Motore 2021'!$B$42+'Motore 2021'!$D$43+'Motore 2021'!$B$44)),(D27*1*('Motore 2021'!$B$41+'Motore 2021'!$B$42+'Motore 2021'!$D$43+'Motore 2021'!$B$44)))</f>
        <v>0</v>
      </c>
      <c r="BF27" s="120">
        <f>IF($C$17="SI",(C27*3*('Motore 2023'!$B$41+'Motore 2023'!$B$42+'Motore 2023'!$B$43+'Motore 2023'!$B$44))+((C27*3*('Motore 2023'!$B$41+'Motore 2023'!$B$42+'Motore 2023'!$B$43+'Motore 2023'!$B$44))*10%),(C27*1*('Motore 2023'!$B$41+'Motore 2023'!$B$42+'Motore 2023'!$B$43+'Motore 2023'!$B$44))+((C27*1*('Motore 2023'!$B$41+'Motore 2023'!$B$42+'Motore 2023'!$B$43+'Motore 2023'!$B$44))*10%))</f>
        <v>0</v>
      </c>
      <c r="BG27" s="120">
        <f>IF($C$17="SI",(D27*3*('Motore 2021'!$B$41+'Motore 2021'!$B$42+'Motore 2021'!$D$43+'Motore 2021'!$B$44))+((D27*3*('Motore 2021'!$B$41+'Motore 2021'!$B$42+'Motore 2021'!$D$43+'Motore 2021'!$B$44))*10%),(D27*1*('Motore 2021'!$B$41+'Motore 2021'!$B$42+'Motore 2021'!$D$43+'Motore 2021'!$B$44))+((D27*1*('Motore 2021'!$B$41+'Motore 2021'!$B$42+'Motore 2021'!$D$43+'Motore 2021'!$B$44))*10%))</f>
        <v>0</v>
      </c>
      <c r="BH27" s="120">
        <f>BL27</f>
        <v>0</v>
      </c>
      <c r="BI27" s="120">
        <f>BJ27+BK27</f>
        <v>0</v>
      </c>
      <c r="BJ27" s="120">
        <f>IF(H27&lt;&gt;0,IF($C$17="SI",((('Motore 2023'!$B$47+'Motore 2023'!$B$50+'Motore 2023'!$B$53)/365)*$D$14)+(((('Motore 2023'!$B$47+'Motore 2023'!$B$50+'Motore 2021'!$B$53)/365)*$D$14)*10%),(('Motore 2023'!$B$53/365)*$D$14)+(('Motore 2023'!$B$53/365)*$D$14)*10%),0)</f>
        <v>0</v>
      </c>
      <c r="BK27" s="120">
        <f>IF(H27&lt;&gt;0,IF($C$17="SI",((('Motore 2021'!$B$47+'Motore 2021'!$B$50+'Motore 2021'!$B$53)/365)*$D$13)+(((('Motore 2021'!$B$47+'Motore 2021'!$B$50+'Motore 2021'!$B$53)/365)*$D$13)*10%),(('Motore 2021'!$B$53/365)*$D$13)+(('Motore 2021'!$B$53/365)*$D$13)*10%),0)</f>
        <v>0</v>
      </c>
      <c r="BL27" s="120">
        <f>IF(H27&lt;&gt;0,IF($C$17="SI",((('Motore 2023'!$B$47+'Motore 2023'!$B$50+'Motore 2023'!$B$53)/365)*$D$14),(('Motore 2023'!$B$53/365)*$D$14)),0)</f>
        <v>0</v>
      </c>
      <c r="BM27" s="120">
        <f>IF(H27&lt;&gt;0,IF($C$17="SI",((('Motore 2021'!$B$47+'Motore 2021'!$B$50+'Motore 2021'!$B$53)/365)*$D$13),(('Motore 2021'!$B$53/365)*$D$13)),0)</f>
        <v>0</v>
      </c>
      <c r="BN27" s="120">
        <f>AV27+AX27+AZ27+BB27+BH27</f>
        <v>0</v>
      </c>
      <c r="BO27" s="122">
        <f>AW27+AY27+BA27+BC27+BI27</f>
        <v>0</v>
      </c>
      <c r="BP27" s="42"/>
    </row>
    <row r="28" spans="1:69" x14ac:dyDescent="0.3">
      <c r="A28" s="65" t="s">
        <v>135</v>
      </c>
      <c r="B28" s="51">
        <v>0</v>
      </c>
      <c r="C28" s="51">
        <v>0</v>
      </c>
      <c r="D28" s="51">
        <v>0</v>
      </c>
      <c r="E28" s="51">
        <f t="shared" ref="E28:E76" si="12">IF(H28&lt;&gt;0,1,0)</f>
        <v>0</v>
      </c>
      <c r="F28" s="55" t="s">
        <v>8</v>
      </c>
      <c r="G28" s="62">
        <f t="shared" ref="G28:G76" si="13">C28+D28</f>
        <v>0</v>
      </c>
      <c r="H28" s="62">
        <f t="shared" ref="H28:H76" si="14">IF(B28&gt;0,G28+B28,G28)</f>
        <v>0</v>
      </c>
      <c r="I28" s="63">
        <f t="shared" ref="I28:I76" si="15">IF(B28&lt;&gt;0,C28/B28,C28)</f>
        <v>0</v>
      </c>
      <c r="J28" s="63">
        <f t="shared" ref="J28:J76" si="16">IF(B28&lt;&gt;0,D28/B28,D28)</f>
        <v>0</v>
      </c>
      <c r="K28" s="64">
        <f t="shared" si="0"/>
        <v>0</v>
      </c>
      <c r="L28" s="64">
        <f t="shared" si="1"/>
        <v>0</v>
      </c>
      <c r="M28" s="106">
        <f>IF(K28&lt;'Motore 2023'!$H$28,Ripartizione!K28,'Motore 2023'!$H$28)</f>
        <v>0</v>
      </c>
      <c r="N28" s="106">
        <f>IF(L28&lt;'Motore 2021'!$H$28,Ripartizione!L28,'Motore 2021'!$H$28)</f>
        <v>0</v>
      </c>
      <c r="O28" s="106">
        <f t="shared" si="2"/>
        <v>0</v>
      </c>
      <c r="P28" s="106">
        <f t="shared" si="3"/>
        <v>0</v>
      </c>
      <c r="Q28" s="106">
        <f>ROUND(O28*'Motore 2023'!$E$28,2)</f>
        <v>0</v>
      </c>
      <c r="R28" s="106">
        <f>ROUND(P28*'Motore 2021'!$E$28,2)</f>
        <v>0</v>
      </c>
      <c r="S28" s="106">
        <f>IF((K28-M28)&lt;'Motore 2023'!$H$29,(K28-M28),'Motore 2023'!$H$29)</f>
        <v>0</v>
      </c>
      <c r="T28" s="106">
        <f>IF((L28-N28)&lt;'Motore 2021'!$H$29,(L28-N28),'Motore 2021'!$H$29)</f>
        <v>0</v>
      </c>
      <c r="U28" s="106">
        <f t="shared" si="4"/>
        <v>0</v>
      </c>
      <c r="V28" s="106">
        <f t="shared" si="5"/>
        <v>0</v>
      </c>
      <c r="W28" s="106">
        <f>ROUND(U28*'Motore 2023'!$E$29,2)</f>
        <v>0</v>
      </c>
      <c r="X28" s="106">
        <f>ROUND(V28*'Motore 2021'!$E$29,2)</f>
        <v>0</v>
      </c>
      <c r="Y28" s="106">
        <f>IF(K28-M28-S28&lt;'Motore 2023'!$H$30,(Ripartizione!K28-Ripartizione!M28-Ripartizione!S28),'Motore 2023'!$H$30)</f>
        <v>0</v>
      </c>
      <c r="Z28" s="106">
        <f>IF(L28-N28-T28&lt;'Motore 2021'!$H$30,(Ripartizione!L28-Ripartizione!N28-Ripartizione!T28),'Motore 2021'!$H$30)</f>
        <v>0</v>
      </c>
      <c r="AA28" s="106">
        <f t="shared" si="6"/>
        <v>0</v>
      </c>
      <c r="AB28" s="106">
        <f t="shared" si="7"/>
        <v>0</v>
      </c>
      <c r="AC28" s="106">
        <f>ROUND(AA28*'Motore 2023'!$E$30,2)</f>
        <v>0</v>
      </c>
      <c r="AD28" s="106">
        <f>ROUND(AB28*'Motore 2021'!$E$30,2)</f>
        <v>0</v>
      </c>
      <c r="AE28" s="106">
        <f>IF((K28-M28-S28-Y28)&lt;'Motore 2023'!$H$31, (K28-M28-S28-Y28),'Motore 2023'!$H$31)</f>
        <v>0</v>
      </c>
      <c r="AF28" s="106">
        <f>IF((L28-N28-T28-Z28)&lt;'Motore 2021'!$H$31, (L28-N28-T28-Z28),'Motore 2021'!$H$31)</f>
        <v>0</v>
      </c>
      <c r="AG28" s="106">
        <f t="shared" si="8"/>
        <v>0</v>
      </c>
      <c r="AH28" s="106">
        <f t="shared" si="9"/>
        <v>0</v>
      </c>
      <c r="AI28" s="106">
        <f>ROUND(AG28*'Motore 2023'!$E$31,2)</f>
        <v>0</v>
      </c>
      <c r="AJ28" s="106">
        <f>ROUND(AH28*'Motore 2021'!$E$31,2)</f>
        <v>0</v>
      </c>
      <c r="AK28" s="106">
        <f t="shared" ref="AK28:AK76" si="17">(K28-M28-S28-Y28-AE28)</f>
        <v>0</v>
      </c>
      <c r="AL28" s="106">
        <f t="shared" ref="AL28:AL76" si="18">(L28-N28-T28-Z28-AF28)</f>
        <v>0</v>
      </c>
      <c r="AM28" s="106">
        <f t="shared" si="10"/>
        <v>0</v>
      </c>
      <c r="AN28" s="106">
        <f t="shared" si="11"/>
        <v>0</v>
      </c>
      <c r="AO28" s="106">
        <f>ROUND(AM28*'Motore 2023'!$E$32,2)</f>
        <v>0</v>
      </c>
      <c r="AP28" s="106">
        <f>ROUND(AN28*'Motore 2021'!$E$32,2)</f>
        <v>0</v>
      </c>
      <c r="AQ28" s="117">
        <f>IF(B28&lt;&gt;0,((Q28+R28)*Ripartizione!B28),Q28+R28)</f>
        <v>0</v>
      </c>
      <c r="AR28" s="117">
        <f>IF(B28&lt;&gt;0,((Ripartizione!B28*W28)+(Ripartizione!B28*X28)), W28+X28)</f>
        <v>0</v>
      </c>
      <c r="AS28" s="117">
        <f t="shared" ref="AS28:AS76" si="19">IF(B28&lt;&gt;0,((AC28*B28)+(AD28*B28)),AC28+AD28)</f>
        <v>0</v>
      </c>
      <c r="AT28" s="117">
        <f>IF(B28&lt;&gt;0,((Ripartizione!B28*AI28)+(Ripartizione!B28*AJ28)), AI28+AJ28)</f>
        <v>0</v>
      </c>
      <c r="AU28" s="117">
        <f>IF(B28&lt;&gt;0,((Ripartizione!B28*AO28)+(Ripartizione!B28*AP28)), AO28+AP28)</f>
        <v>0</v>
      </c>
      <c r="AV28" s="117">
        <f t="shared" ref="AV28:AV76" si="20">SUM(AQ28:AU28)</f>
        <v>0</v>
      </c>
      <c r="AW28" s="117">
        <f t="shared" ref="AW28:AW76" si="21">SUM(AQ28:AU28)+(SUM(AQ28:AU28)*10%)</f>
        <v>0</v>
      </c>
      <c r="AX28" s="117">
        <f>IF($C$17="SI",((C28*'Motore 2023'!$B$35) + (D28*'Motore 2021'!$B$35)),0)</f>
        <v>0</v>
      </c>
      <c r="AY28" s="118">
        <f>IF($C$17="SI",((C28*'Motore 2023'!$B$35)+(C28*'Motore 2023'!$B$35)*10% + (D28*'Motore 2023'!$B$35)+(D28*'Motore 2023'!$B$35)*10%),0)</f>
        <v>0</v>
      </c>
      <c r="AZ28" s="119">
        <f>IF($C$17="SI",(((C28*'Motore 2023'!$B$38))+((D28*'Motore 2021'!$B$38))),0)</f>
        <v>0</v>
      </c>
      <c r="BA28" s="118">
        <f>IF($C$17="SI",(((C28*'Motore 2023'!$B$38)+((C28*'Motore 2023'!$B$38)*10%))+((D28*'Motore 2023'!$B$38)+((D28*'Motore 2023'!$B$38)*10%))),0)</f>
        <v>0</v>
      </c>
      <c r="BB28" s="118">
        <f t="shared" ref="BB28:BB76" si="22">BD28+BE28</f>
        <v>0</v>
      </c>
      <c r="BC28" s="120">
        <f t="shared" ref="BC28:BC76" si="23">BF28+BG28</f>
        <v>0</v>
      </c>
      <c r="BD28" s="120">
        <f>IF($C$17="SI",(C28*3*('Motore 2023'!$B$41+'Motore 2023'!$B$42+'Motore 2023'!$B$43+'Motore 2023'!$B$44)),(C28*1*('Motore 2023'!$B$41+'Motore 2023'!$B$42+'Motore 2023'!$B$43+'Motore 2023'!$B$44)))</f>
        <v>0</v>
      </c>
      <c r="BE28" s="121">
        <f>IF($C$17="SI",(D28*3*('Motore 2021'!$B$41+'Motore 2021'!$B$42+'Motore 2021'!$D$43+'Motore 2021'!$B$44)),(D28*1*('Motore 2021'!$B$41+'Motore 2021'!$B$42+'Motore 2021'!$D$43+'Motore 2021'!$B$44)))</f>
        <v>0</v>
      </c>
      <c r="BF28" s="120">
        <f>IF($C$17="SI",(C28*3*('Motore 2023'!$B$41+'Motore 2023'!$B$42+'Motore 2023'!$B$43+'Motore 2023'!$B$44))+((C28*3*('Motore 2023'!$B$41+'Motore 2023'!$B$42+'Motore 2023'!$B$43+'Motore 2023'!$B$44))*10%),(C28*1*('Motore 2023'!$B$41+'Motore 2023'!$B$42+'Motore 2023'!$B$43+'Motore 2023'!$B$44))+((C28*1*('Motore 2023'!$B$41+'Motore 2023'!$B$42+'Motore 2023'!$B$43+'Motore 2023'!$B$44))*10%))</f>
        <v>0</v>
      </c>
      <c r="BG28" s="120">
        <f>IF($C$17="SI",(D28*3*('Motore 2021'!$B$41+'Motore 2021'!$B$42+'Motore 2021'!$D$43+'Motore 2021'!$B$44))+((D28*3*('Motore 2021'!$B$41+'Motore 2021'!$B$42+'Motore 2021'!$D$43+'Motore 2021'!$B$44))*10%),(D28*1*('Motore 2021'!$B$41+'Motore 2021'!$B$42+'Motore 2021'!$D$43+'Motore 2021'!$B$44))+((D28*1*('Motore 2021'!$B$41+'Motore 2021'!$B$42+'Motore 2021'!$D$43+'Motore 2021'!$B$44))*10%))</f>
        <v>0</v>
      </c>
      <c r="BH28" s="120">
        <f t="shared" ref="BH28:BH76" si="24">BL28</f>
        <v>0</v>
      </c>
      <c r="BI28" s="120">
        <f t="shared" ref="BI28:BI76" si="25">BJ28+BK28</f>
        <v>0</v>
      </c>
      <c r="BJ28" s="120">
        <f>IF(H28&lt;&gt;0,IF($C$17="SI",((('Motore 2023'!$B$47+'Motore 2023'!$B$50+'Motore 2023'!$B$53)/365)*$D$14)+(((('Motore 2023'!$B$47+'Motore 2023'!$B$50+'Motore 2021'!$B$53)/365)*$D$14)*10%),(('Motore 2023'!$B$53/365)*$D$14)+(('Motore 2023'!$B$53/365)*$D$14)*10%),0)</f>
        <v>0</v>
      </c>
      <c r="BK28" s="120">
        <f>IF(H28&lt;&gt;0,IF($C$17="SI",((('Motore 2021'!$B$47+'Motore 2021'!$B$50+'Motore 2021'!$B$53)/365)*$D$13)+(((('Motore 2021'!$B$47+'Motore 2021'!$B$50+'Motore 2021'!$B$53)/365)*$D$13)*10%),(('Motore 2021'!$B$53/365)*$D$13)+(('Motore 2021'!$B$53/365)*$D$13)*10%),0)</f>
        <v>0</v>
      </c>
      <c r="BL28" s="120">
        <f>IF(H28&lt;&gt;0,IF($C$17="SI",((('Motore 2023'!$B$47+'Motore 2023'!$B$50+'Motore 2023'!$B$53)/365)*$D$14),(('Motore 2023'!$B$53/365)*$D$14)),0)</f>
        <v>0</v>
      </c>
      <c r="BM28" s="120">
        <f>IF(H28&lt;&gt;0,IF($C$17="SI",((('Motore 2021'!$B$47+'Motore 2021'!$B$50+'Motore 2021'!$B$53)/365)*$D$13),(('Motore 2021'!$B$53/365)*$D$13)),0)</f>
        <v>0</v>
      </c>
      <c r="BN28" s="120">
        <f t="shared" ref="BN28:BN76" si="26">AV28+AX28+AZ28+BB28+BH28</f>
        <v>0</v>
      </c>
      <c r="BO28" s="122">
        <f t="shared" ref="BO28:BO76" si="27">AW28+AY28+BA28+BC28+BI28</f>
        <v>0</v>
      </c>
      <c r="BP28" s="42"/>
    </row>
    <row r="29" spans="1:69" x14ac:dyDescent="0.3">
      <c r="A29" s="65" t="s">
        <v>0</v>
      </c>
      <c r="B29" s="51">
        <v>0</v>
      </c>
      <c r="C29" s="51">
        <v>0</v>
      </c>
      <c r="D29" s="51">
        <v>0</v>
      </c>
      <c r="E29" s="51">
        <f t="shared" si="12"/>
        <v>0</v>
      </c>
      <c r="F29" s="55" t="s">
        <v>8</v>
      </c>
      <c r="G29" s="62">
        <f t="shared" si="13"/>
        <v>0</v>
      </c>
      <c r="H29" s="62">
        <f t="shared" si="14"/>
        <v>0</v>
      </c>
      <c r="I29" s="63">
        <f t="shared" si="15"/>
        <v>0</v>
      </c>
      <c r="J29" s="63">
        <f t="shared" si="16"/>
        <v>0</v>
      </c>
      <c r="K29" s="64">
        <f t="shared" si="0"/>
        <v>0</v>
      </c>
      <c r="L29" s="64">
        <f t="shared" si="1"/>
        <v>0</v>
      </c>
      <c r="M29" s="106">
        <f>IF(K29&lt;'Motore 2023'!$H$28,Ripartizione!K29,'Motore 2023'!$H$28)</f>
        <v>0</v>
      </c>
      <c r="N29" s="106">
        <f>IF(L29&lt;'Motore 2021'!$H$28,Ripartizione!L29,'Motore 2021'!$H$28)</f>
        <v>0</v>
      </c>
      <c r="O29" s="106">
        <f t="shared" si="2"/>
        <v>0</v>
      </c>
      <c r="P29" s="106">
        <f t="shared" si="3"/>
        <v>0</v>
      </c>
      <c r="Q29" s="106">
        <f>ROUND(O29*'Motore 2023'!$E$28,2)</f>
        <v>0</v>
      </c>
      <c r="R29" s="106">
        <f>ROUND(P29*'Motore 2021'!$E$28,2)</f>
        <v>0</v>
      </c>
      <c r="S29" s="106">
        <f>IF((K29-M29)&lt;'Motore 2023'!$H$29,(K29-M29),'Motore 2023'!$H$29)</f>
        <v>0</v>
      </c>
      <c r="T29" s="106">
        <f>IF((L29-N29)&lt;'Motore 2021'!$H$29,(L29-N29),'Motore 2021'!$H$29)</f>
        <v>0</v>
      </c>
      <c r="U29" s="106">
        <f t="shared" si="4"/>
        <v>0</v>
      </c>
      <c r="V29" s="106">
        <f t="shared" si="5"/>
        <v>0</v>
      </c>
      <c r="W29" s="106">
        <f>ROUND(U29*'Motore 2023'!$E$29,2)</f>
        <v>0</v>
      </c>
      <c r="X29" s="106">
        <f>ROUND(V29*'Motore 2021'!$E$29,2)</f>
        <v>0</v>
      </c>
      <c r="Y29" s="106">
        <f>IF(K29-M29-S29&lt;'Motore 2023'!$H$30,(Ripartizione!K29-Ripartizione!M29-Ripartizione!S29),'Motore 2023'!$H$30)</f>
        <v>0</v>
      </c>
      <c r="Z29" s="106">
        <f>IF(L29-N29-T29&lt;'Motore 2021'!$H$30,(Ripartizione!L29-Ripartizione!N29-Ripartizione!T29),'Motore 2021'!$H$30)</f>
        <v>0</v>
      </c>
      <c r="AA29" s="106">
        <f t="shared" si="6"/>
        <v>0</v>
      </c>
      <c r="AB29" s="106">
        <f t="shared" si="7"/>
        <v>0</v>
      </c>
      <c r="AC29" s="106">
        <f>ROUND(AA29*'Motore 2023'!$E$30,2)</f>
        <v>0</v>
      </c>
      <c r="AD29" s="106">
        <f>ROUND(AB29*'Motore 2021'!$E$30,2)</f>
        <v>0</v>
      </c>
      <c r="AE29" s="106">
        <f>IF((K29-M29-S29-Y29)&lt;'Motore 2023'!$H$31, (K29-M29-S29-Y29),'Motore 2023'!$H$31)</f>
        <v>0</v>
      </c>
      <c r="AF29" s="106">
        <f>IF((L29-N29-T29-Z29)&lt;'Motore 2021'!$H$31, (L29-N29-T29-Z29),'Motore 2021'!$H$31)</f>
        <v>0</v>
      </c>
      <c r="AG29" s="106">
        <f t="shared" si="8"/>
        <v>0</v>
      </c>
      <c r="AH29" s="106">
        <f t="shared" si="9"/>
        <v>0</v>
      </c>
      <c r="AI29" s="106">
        <f>ROUND(AG29*'Motore 2023'!$E$31,2)</f>
        <v>0</v>
      </c>
      <c r="AJ29" s="106">
        <f>ROUND(AH29*'Motore 2021'!$E$31,2)</f>
        <v>0</v>
      </c>
      <c r="AK29" s="106">
        <f t="shared" si="17"/>
        <v>0</v>
      </c>
      <c r="AL29" s="106">
        <f t="shared" si="18"/>
        <v>0</v>
      </c>
      <c r="AM29" s="106">
        <f t="shared" si="10"/>
        <v>0</v>
      </c>
      <c r="AN29" s="106">
        <f t="shared" si="11"/>
        <v>0</v>
      </c>
      <c r="AO29" s="106">
        <f>ROUND(AM29*'Motore 2023'!$E$32,2)</f>
        <v>0</v>
      </c>
      <c r="AP29" s="106">
        <f>ROUND(AN29*'Motore 2021'!$E$32,2)</f>
        <v>0</v>
      </c>
      <c r="AQ29" s="117">
        <f>IF(B29&lt;&gt;0,((Q29+R29)*Ripartizione!B29),Q29+R29)</f>
        <v>0</v>
      </c>
      <c r="AR29" s="117">
        <f>IF(B29&lt;&gt;0,((Ripartizione!B29*W29)+(Ripartizione!B29*X29)), W29+X29)</f>
        <v>0</v>
      </c>
      <c r="AS29" s="117">
        <f t="shared" si="19"/>
        <v>0</v>
      </c>
      <c r="AT29" s="117">
        <f>IF(B29&lt;&gt;0,((Ripartizione!B29*AI29)+(Ripartizione!B29*AJ29)), AI29+AJ29)</f>
        <v>0</v>
      </c>
      <c r="AU29" s="117">
        <f>IF(B29&lt;&gt;0,((Ripartizione!B29*AO29)+(Ripartizione!B29*AP29)), AO29+AP29)</f>
        <v>0</v>
      </c>
      <c r="AV29" s="117">
        <f t="shared" si="20"/>
        <v>0</v>
      </c>
      <c r="AW29" s="117">
        <f t="shared" si="21"/>
        <v>0</v>
      </c>
      <c r="AX29" s="117">
        <f>IF($C$17="SI",((C29*'Motore 2023'!$B$35) + (D29*'Motore 2021'!$B$35)),0)</f>
        <v>0</v>
      </c>
      <c r="AY29" s="118">
        <f>IF($C$17="SI",((C29*'Motore 2023'!$B$35)+(C29*'Motore 2023'!$B$35)*10% + (D29*'Motore 2023'!$B$35)+(D29*'Motore 2023'!$B$35)*10%),0)</f>
        <v>0</v>
      </c>
      <c r="AZ29" s="119">
        <f>IF($C$17="SI",(((C29*'Motore 2023'!$B$38))+((D29*'Motore 2021'!$B$38))),0)</f>
        <v>0</v>
      </c>
      <c r="BA29" s="118">
        <f>IF($C$17="SI",(((C29*'Motore 2023'!$B$38)+((C29*'Motore 2023'!$B$38)*10%))+((D29*'Motore 2023'!$B$38)+((D29*'Motore 2023'!$B$38)*10%))),0)</f>
        <v>0</v>
      </c>
      <c r="BB29" s="118">
        <f t="shared" si="22"/>
        <v>0</v>
      </c>
      <c r="BC29" s="120">
        <f t="shared" si="23"/>
        <v>0</v>
      </c>
      <c r="BD29" s="120">
        <f>IF($C$17="SI",(C29*3*('Motore 2023'!$B$41+'Motore 2023'!$B$42+'Motore 2023'!$B$43+'Motore 2023'!$B$44)),(C29*1*('Motore 2023'!$B$41+'Motore 2023'!$B$42+'Motore 2023'!$B$43+'Motore 2023'!$B$44)))</f>
        <v>0</v>
      </c>
      <c r="BE29" s="121">
        <f>IF($C$17="SI",(D29*3*('Motore 2021'!$B$41+'Motore 2021'!$B$42+'Motore 2021'!$D$43+'Motore 2021'!$B$44)),(D29*1*('Motore 2021'!$B$41+'Motore 2021'!$B$42+'Motore 2021'!$D$43+'Motore 2021'!$B$44)))</f>
        <v>0</v>
      </c>
      <c r="BF29" s="120">
        <f>IF($C$17="SI",(C29*3*('Motore 2023'!$B$41+'Motore 2023'!$B$42+'Motore 2023'!$B$43+'Motore 2023'!$B$44))+((C29*3*('Motore 2023'!$B$41+'Motore 2023'!$B$42+'Motore 2023'!$B$43+'Motore 2023'!$B$44))*10%),(C29*1*('Motore 2023'!$B$41+'Motore 2023'!$B$42+'Motore 2023'!$B$43+'Motore 2023'!$B$44))+((C29*1*('Motore 2023'!$B$41+'Motore 2023'!$B$42+'Motore 2023'!$B$43+'Motore 2023'!$B$44))*10%))</f>
        <v>0</v>
      </c>
      <c r="BG29" s="120">
        <f>IF($C$17="SI",(D29*3*('Motore 2021'!$B$41+'Motore 2021'!$B$42+'Motore 2021'!$D$43+'Motore 2021'!$B$44))+((D29*3*('Motore 2021'!$B$41+'Motore 2021'!$B$42+'Motore 2021'!$D$43+'Motore 2021'!$B$44))*10%),(D29*1*('Motore 2021'!$B$41+'Motore 2021'!$B$42+'Motore 2021'!$D$43+'Motore 2021'!$B$44))+((D29*1*('Motore 2021'!$B$41+'Motore 2021'!$B$42+'Motore 2021'!$D$43+'Motore 2021'!$B$44))*10%))</f>
        <v>0</v>
      </c>
      <c r="BH29" s="120">
        <f t="shared" si="24"/>
        <v>0</v>
      </c>
      <c r="BI29" s="120">
        <f t="shared" si="25"/>
        <v>0</v>
      </c>
      <c r="BJ29" s="120">
        <f>IF(H29&lt;&gt;0,IF($C$17="SI",((('Motore 2023'!$B$47+'Motore 2023'!$B$50+'Motore 2023'!$B$53)/365)*$D$14)+(((('Motore 2023'!$B$47+'Motore 2023'!$B$50+'Motore 2021'!$B$53)/365)*$D$14)*10%),(('Motore 2023'!$B$53/365)*$D$14)+(('Motore 2023'!$B$53/365)*$D$14)*10%),0)</f>
        <v>0</v>
      </c>
      <c r="BK29" s="120">
        <f>IF(H29&lt;&gt;0,IF($C$17="SI",((('Motore 2021'!$B$47+'Motore 2021'!$B$50+'Motore 2021'!$B$53)/365)*$D$13)+(((('Motore 2021'!$B$47+'Motore 2021'!$B$50+'Motore 2021'!$B$53)/365)*$D$13)*10%),(('Motore 2021'!$B$53/365)*$D$13)+(('Motore 2021'!$B$53/365)*$D$13)*10%),0)</f>
        <v>0</v>
      </c>
      <c r="BL29" s="120">
        <f>IF(H29&lt;&gt;0,IF($C$17="SI",((('Motore 2023'!$B$47+'Motore 2023'!$B$50+'Motore 2023'!$B$53)/365)*$D$14),(('Motore 2023'!$B$53/365)*$D$14)),0)</f>
        <v>0</v>
      </c>
      <c r="BM29" s="120">
        <f>IF(H29&lt;&gt;0,IF($C$17="SI",((('Motore 2021'!$B$47+'Motore 2021'!$B$50+'Motore 2021'!$B$53)/365)*$D$13),(('Motore 2021'!$B$53/365)*$D$13)),0)</f>
        <v>0</v>
      </c>
      <c r="BN29" s="120">
        <f t="shared" si="26"/>
        <v>0</v>
      </c>
      <c r="BO29" s="122">
        <f t="shared" si="27"/>
        <v>0</v>
      </c>
      <c r="BP29" s="42"/>
    </row>
    <row r="30" spans="1:69" x14ac:dyDescent="0.3">
      <c r="A30" s="65" t="s">
        <v>1</v>
      </c>
      <c r="B30" s="51">
        <v>0</v>
      </c>
      <c r="C30" s="51">
        <v>0</v>
      </c>
      <c r="D30" s="51">
        <v>0</v>
      </c>
      <c r="E30" s="51">
        <f t="shared" si="12"/>
        <v>0</v>
      </c>
      <c r="F30" s="55" t="s">
        <v>8</v>
      </c>
      <c r="G30" s="62">
        <f t="shared" si="13"/>
        <v>0</v>
      </c>
      <c r="H30" s="62">
        <f t="shared" si="14"/>
        <v>0</v>
      </c>
      <c r="I30" s="63">
        <f t="shared" si="15"/>
        <v>0</v>
      </c>
      <c r="J30" s="63">
        <f t="shared" si="16"/>
        <v>0</v>
      </c>
      <c r="K30" s="64">
        <f t="shared" si="0"/>
        <v>0</v>
      </c>
      <c r="L30" s="64">
        <f t="shared" si="1"/>
        <v>0</v>
      </c>
      <c r="M30" s="106">
        <f>IF(K30&lt;'Motore 2023'!$H$28,Ripartizione!K30,'Motore 2023'!$H$28)</f>
        <v>0</v>
      </c>
      <c r="N30" s="106">
        <f>IF(L30&lt;'Motore 2021'!$H$28,Ripartizione!L30,'Motore 2021'!$H$28)</f>
        <v>0</v>
      </c>
      <c r="O30" s="106">
        <f t="shared" si="2"/>
        <v>0</v>
      </c>
      <c r="P30" s="106">
        <f t="shared" si="3"/>
        <v>0</v>
      </c>
      <c r="Q30" s="106">
        <f>ROUND(O30*'Motore 2023'!$E$28,2)</f>
        <v>0</v>
      </c>
      <c r="R30" s="106">
        <f>ROUND(P30*'Motore 2021'!$E$28,2)</f>
        <v>0</v>
      </c>
      <c r="S30" s="106">
        <f>IF((K30-M30)&lt;'Motore 2023'!$H$29,(K30-M30),'Motore 2023'!$H$29)</f>
        <v>0</v>
      </c>
      <c r="T30" s="106">
        <f>IF((L30-N30)&lt;'Motore 2021'!$H$29,(L30-N30),'Motore 2021'!$H$29)</f>
        <v>0</v>
      </c>
      <c r="U30" s="106">
        <f t="shared" si="4"/>
        <v>0</v>
      </c>
      <c r="V30" s="106">
        <f t="shared" si="5"/>
        <v>0</v>
      </c>
      <c r="W30" s="106">
        <f>ROUND(U30*'Motore 2023'!$E$29,2)</f>
        <v>0</v>
      </c>
      <c r="X30" s="106">
        <f>ROUND(V30*'Motore 2021'!$E$29,2)</f>
        <v>0</v>
      </c>
      <c r="Y30" s="106">
        <f>IF(K30-M30-S30&lt;'Motore 2023'!$H$30,(Ripartizione!K30-Ripartizione!M30-Ripartizione!S30),'Motore 2023'!$H$30)</f>
        <v>0</v>
      </c>
      <c r="Z30" s="106">
        <f>IF(L30-N30-T30&lt;'Motore 2021'!$H$30,(Ripartizione!L30-Ripartizione!N30-Ripartizione!T30),'Motore 2021'!$H$30)</f>
        <v>0</v>
      </c>
      <c r="AA30" s="106">
        <f t="shared" si="6"/>
        <v>0</v>
      </c>
      <c r="AB30" s="106">
        <f t="shared" si="7"/>
        <v>0</v>
      </c>
      <c r="AC30" s="106">
        <f>ROUND(AA30*'Motore 2023'!$E$30,2)</f>
        <v>0</v>
      </c>
      <c r="AD30" s="106">
        <f>ROUND(AB30*'Motore 2021'!$E$30,2)</f>
        <v>0</v>
      </c>
      <c r="AE30" s="106">
        <f>IF((K30-M30-S30-Y30)&lt;'Motore 2023'!$H$31, (K30-M30-S30-Y30),'Motore 2023'!$H$31)</f>
        <v>0</v>
      </c>
      <c r="AF30" s="106">
        <f>IF((L30-N30-T30-Z30)&lt;'Motore 2021'!$H$31, (L30-N30-T30-Z30),'Motore 2021'!$H$31)</f>
        <v>0</v>
      </c>
      <c r="AG30" s="106">
        <f t="shared" si="8"/>
        <v>0</v>
      </c>
      <c r="AH30" s="106">
        <f t="shared" si="9"/>
        <v>0</v>
      </c>
      <c r="AI30" s="106">
        <f>ROUND(AG30*'Motore 2023'!$E$31,2)</f>
        <v>0</v>
      </c>
      <c r="AJ30" s="106">
        <f>ROUND(AH30*'Motore 2021'!$E$31,2)</f>
        <v>0</v>
      </c>
      <c r="AK30" s="106">
        <f t="shared" si="17"/>
        <v>0</v>
      </c>
      <c r="AL30" s="106">
        <f t="shared" si="18"/>
        <v>0</v>
      </c>
      <c r="AM30" s="106">
        <f t="shared" si="10"/>
        <v>0</v>
      </c>
      <c r="AN30" s="106">
        <f t="shared" si="11"/>
        <v>0</v>
      </c>
      <c r="AO30" s="106">
        <f>ROUND(AM30*'Motore 2023'!$E$32,2)</f>
        <v>0</v>
      </c>
      <c r="AP30" s="106">
        <f>ROUND(AN30*'Motore 2021'!$E$32,2)</f>
        <v>0</v>
      </c>
      <c r="AQ30" s="117">
        <f>IF(B30&lt;&gt;0,((Q30+R30)*Ripartizione!B30),Q30+R30)</f>
        <v>0</v>
      </c>
      <c r="AR30" s="117">
        <f>IF(B30&lt;&gt;0,((Ripartizione!B30*W30)+(Ripartizione!B30*X30)), W30+X30)</f>
        <v>0</v>
      </c>
      <c r="AS30" s="117">
        <f t="shared" si="19"/>
        <v>0</v>
      </c>
      <c r="AT30" s="117">
        <f>IF(B30&lt;&gt;0,((Ripartizione!B30*AI30)+(Ripartizione!B30*AJ30)), AI30+AJ30)</f>
        <v>0</v>
      </c>
      <c r="AU30" s="117">
        <f>IF(B30&lt;&gt;0,((Ripartizione!B30*AO30)+(Ripartizione!B30*AP30)), AO30+AP30)</f>
        <v>0</v>
      </c>
      <c r="AV30" s="117">
        <f t="shared" si="20"/>
        <v>0</v>
      </c>
      <c r="AW30" s="117">
        <f t="shared" si="21"/>
        <v>0</v>
      </c>
      <c r="AX30" s="117">
        <f>IF($C$17="SI",((C30*'Motore 2023'!$B$35) + (D30*'Motore 2021'!$B$35)),0)</f>
        <v>0</v>
      </c>
      <c r="AY30" s="118">
        <f>IF($C$17="SI",((C30*'Motore 2023'!$B$35)+(C30*'Motore 2023'!$B$35)*10% + (D30*'Motore 2023'!$B$35)+(D30*'Motore 2023'!$B$35)*10%),0)</f>
        <v>0</v>
      </c>
      <c r="AZ30" s="119">
        <f>IF($C$17="SI",(((C30*'Motore 2023'!$B$38))+((D30*'Motore 2021'!$B$38))),0)</f>
        <v>0</v>
      </c>
      <c r="BA30" s="118">
        <f>IF($C$17="SI",(((C30*'Motore 2023'!$B$38)+((C30*'Motore 2023'!$B$38)*10%))+((D30*'Motore 2023'!$B$38)+((D30*'Motore 2023'!$B$38)*10%))),0)</f>
        <v>0</v>
      </c>
      <c r="BB30" s="118">
        <f t="shared" si="22"/>
        <v>0</v>
      </c>
      <c r="BC30" s="120">
        <f t="shared" si="23"/>
        <v>0</v>
      </c>
      <c r="BD30" s="120">
        <f>IF($C$17="SI",(C30*3*('Motore 2023'!$B$41+'Motore 2023'!$B$42+'Motore 2023'!$B$43+'Motore 2023'!$B$44)),(C30*1*('Motore 2023'!$B$41+'Motore 2023'!$B$42+'Motore 2023'!$B$43+'Motore 2023'!$B$44)))</f>
        <v>0</v>
      </c>
      <c r="BE30" s="121">
        <f>IF($C$17="SI",(D30*3*('Motore 2021'!$B$41+'Motore 2021'!$B$42+'Motore 2021'!$D$43+'Motore 2021'!$B$44)),(D30*1*('Motore 2021'!$B$41+'Motore 2021'!$B$42+'Motore 2021'!$D$43+'Motore 2021'!$B$44)))</f>
        <v>0</v>
      </c>
      <c r="BF30" s="120">
        <f>IF($C$17="SI",(C30*3*('Motore 2023'!$B$41+'Motore 2023'!$B$42+'Motore 2023'!$B$43+'Motore 2023'!$B$44))+((C30*3*('Motore 2023'!$B$41+'Motore 2023'!$B$42+'Motore 2023'!$B$43+'Motore 2023'!$B$44))*10%),(C30*1*('Motore 2023'!$B$41+'Motore 2023'!$B$42+'Motore 2023'!$B$43+'Motore 2023'!$B$44))+((C30*1*('Motore 2023'!$B$41+'Motore 2023'!$B$42+'Motore 2023'!$B$43+'Motore 2023'!$B$44))*10%))</f>
        <v>0</v>
      </c>
      <c r="BG30" s="120">
        <f>IF($C$17="SI",(D30*3*('Motore 2021'!$B$41+'Motore 2021'!$B$42+'Motore 2021'!$D$43+'Motore 2021'!$B$44))+((D30*3*('Motore 2021'!$B$41+'Motore 2021'!$B$42+'Motore 2021'!$D$43+'Motore 2021'!$B$44))*10%),(D30*1*('Motore 2021'!$B$41+'Motore 2021'!$B$42+'Motore 2021'!$D$43+'Motore 2021'!$B$44))+((D30*1*('Motore 2021'!$B$41+'Motore 2021'!$B$42+'Motore 2021'!$D$43+'Motore 2021'!$B$44))*10%))</f>
        <v>0</v>
      </c>
      <c r="BH30" s="120">
        <f t="shared" si="24"/>
        <v>0</v>
      </c>
      <c r="BI30" s="120">
        <f t="shared" si="25"/>
        <v>0</v>
      </c>
      <c r="BJ30" s="120">
        <f>IF(H30&lt;&gt;0,IF($C$17="SI",((('Motore 2023'!$B$47+'Motore 2023'!$B$50+'Motore 2023'!$B$53)/365)*$D$14)+(((('Motore 2023'!$B$47+'Motore 2023'!$B$50+'Motore 2021'!$B$53)/365)*$D$14)*10%),(('Motore 2023'!$B$53/365)*$D$14)+(('Motore 2023'!$B$53/365)*$D$14)*10%),0)</f>
        <v>0</v>
      </c>
      <c r="BK30" s="120">
        <f>IF(H30&lt;&gt;0,IF($C$17="SI",((('Motore 2021'!$B$47+'Motore 2021'!$B$50+'Motore 2021'!$B$53)/365)*$D$13)+(((('Motore 2021'!$B$47+'Motore 2021'!$B$50+'Motore 2021'!$B$53)/365)*$D$13)*10%),(('Motore 2021'!$B$53/365)*$D$13)+(('Motore 2021'!$B$53/365)*$D$13)*10%),0)</f>
        <v>0</v>
      </c>
      <c r="BL30" s="120">
        <f>IF(H30&lt;&gt;0,IF($C$17="SI",((('Motore 2023'!$B$47+'Motore 2023'!$B$50+'Motore 2023'!$B$53)/365)*$D$14),(('Motore 2023'!$B$53/365)*$D$14)),0)</f>
        <v>0</v>
      </c>
      <c r="BM30" s="120">
        <f>IF(H30&lt;&gt;0,IF($C$17="SI",((('Motore 2021'!$B$47+'Motore 2021'!$B$50+'Motore 2021'!$B$53)/365)*$D$13),(('Motore 2021'!$B$53/365)*$D$13)),0)</f>
        <v>0</v>
      </c>
      <c r="BN30" s="120">
        <f t="shared" si="26"/>
        <v>0</v>
      </c>
      <c r="BO30" s="122">
        <f t="shared" si="27"/>
        <v>0</v>
      </c>
      <c r="BP30" s="42"/>
    </row>
    <row r="31" spans="1:69" x14ac:dyDescent="0.3">
      <c r="A31" s="65" t="s">
        <v>2</v>
      </c>
      <c r="B31" s="51">
        <v>0</v>
      </c>
      <c r="C31" s="51">
        <v>0</v>
      </c>
      <c r="D31" s="51">
        <v>0</v>
      </c>
      <c r="E31" s="51">
        <f t="shared" si="12"/>
        <v>0</v>
      </c>
      <c r="F31" s="55" t="s">
        <v>8</v>
      </c>
      <c r="G31" s="62">
        <f t="shared" si="13"/>
        <v>0</v>
      </c>
      <c r="H31" s="62">
        <f t="shared" si="14"/>
        <v>0</v>
      </c>
      <c r="I31" s="63">
        <f t="shared" si="15"/>
        <v>0</v>
      </c>
      <c r="J31" s="63">
        <f t="shared" si="16"/>
        <v>0</v>
      </c>
      <c r="K31" s="64">
        <f t="shared" si="0"/>
        <v>0</v>
      </c>
      <c r="L31" s="64">
        <f t="shared" si="1"/>
        <v>0</v>
      </c>
      <c r="M31" s="106">
        <f>IF(K31&lt;'Motore 2023'!$H$28,Ripartizione!K31,'Motore 2023'!$H$28)</f>
        <v>0</v>
      </c>
      <c r="N31" s="106">
        <f>IF(L31&lt;'Motore 2021'!$H$28,Ripartizione!L31,'Motore 2021'!$H$28)</f>
        <v>0</v>
      </c>
      <c r="O31" s="106">
        <f t="shared" si="2"/>
        <v>0</v>
      </c>
      <c r="P31" s="106">
        <f t="shared" si="3"/>
        <v>0</v>
      </c>
      <c r="Q31" s="106">
        <f>ROUND(O31*'Motore 2023'!$E$28,2)</f>
        <v>0</v>
      </c>
      <c r="R31" s="106">
        <f>ROUND(P31*'Motore 2021'!$E$28,2)</f>
        <v>0</v>
      </c>
      <c r="S31" s="106">
        <f>IF((K31-M31)&lt;'Motore 2023'!$H$29,(K31-M31),'Motore 2023'!$H$29)</f>
        <v>0</v>
      </c>
      <c r="T31" s="106">
        <f>IF((L31-N31)&lt;'Motore 2021'!$H$29,(L31-N31),'Motore 2021'!$H$29)</f>
        <v>0</v>
      </c>
      <c r="U31" s="106">
        <f t="shared" si="4"/>
        <v>0</v>
      </c>
      <c r="V31" s="106">
        <f t="shared" si="5"/>
        <v>0</v>
      </c>
      <c r="W31" s="106">
        <f>ROUND(U31*'Motore 2023'!$E$29,2)</f>
        <v>0</v>
      </c>
      <c r="X31" s="106">
        <f>ROUND(V31*'Motore 2021'!$E$29,2)</f>
        <v>0</v>
      </c>
      <c r="Y31" s="106">
        <f>IF(K31-M31-S31&lt;'Motore 2023'!$H$30,(Ripartizione!K31-Ripartizione!M31-Ripartizione!S31),'Motore 2023'!$H$30)</f>
        <v>0</v>
      </c>
      <c r="Z31" s="106">
        <f>IF(L31-N31-T31&lt;'Motore 2021'!$H$30,(Ripartizione!L31-Ripartizione!N31-Ripartizione!T31),'Motore 2021'!$H$30)</f>
        <v>0</v>
      </c>
      <c r="AA31" s="106">
        <f t="shared" si="6"/>
        <v>0</v>
      </c>
      <c r="AB31" s="106">
        <f t="shared" si="7"/>
        <v>0</v>
      </c>
      <c r="AC31" s="106">
        <f>ROUND(AA31*'Motore 2023'!$E$30,2)</f>
        <v>0</v>
      </c>
      <c r="AD31" s="106">
        <f>ROUND(AB31*'Motore 2021'!$E$30,2)</f>
        <v>0</v>
      </c>
      <c r="AE31" s="106">
        <f>IF((K31-M31-S31-Y31)&lt;'Motore 2023'!$H$31, (K31-M31-S31-Y31),'Motore 2023'!$H$31)</f>
        <v>0</v>
      </c>
      <c r="AF31" s="106">
        <f>IF((L31-N31-T31-Z31)&lt;'Motore 2021'!$H$31, (L31-N31-T31-Z31),'Motore 2021'!$H$31)</f>
        <v>0</v>
      </c>
      <c r="AG31" s="106">
        <f t="shared" si="8"/>
        <v>0</v>
      </c>
      <c r="AH31" s="106">
        <f t="shared" si="9"/>
        <v>0</v>
      </c>
      <c r="AI31" s="106">
        <f>ROUND(AG31*'Motore 2023'!$E$31,2)</f>
        <v>0</v>
      </c>
      <c r="AJ31" s="106">
        <f>ROUND(AH31*'Motore 2021'!$E$31,2)</f>
        <v>0</v>
      </c>
      <c r="AK31" s="106">
        <f t="shared" si="17"/>
        <v>0</v>
      </c>
      <c r="AL31" s="106">
        <f t="shared" si="18"/>
        <v>0</v>
      </c>
      <c r="AM31" s="106">
        <f t="shared" si="10"/>
        <v>0</v>
      </c>
      <c r="AN31" s="106">
        <f t="shared" si="11"/>
        <v>0</v>
      </c>
      <c r="AO31" s="106">
        <f>ROUND(AM31*'Motore 2023'!$E$32,2)</f>
        <v>0</v>
      </c>
      <c r="AP31" s="106">
        <f>ROUND(AN31*'Motore 2021'!$E$32,2)</f>
        <v>0</v>
      </c>
      <c r="AQ31" s="117">
        <f>IF(B31&lt;&gt;0,((Q31+R31)*Ripartizione!B31),Q31+R31)</f>
        <v>0</v>
      </c>
      <c r="AR31" s="117">
        <f>IF(B31&lt;&gt;0,((Ripartizione!B31*W31)+(Ripartizione!B31*X31)), W31+X31)</f>
        <v>0</v>
      </c>
      <c r="AS31" s="117">
        <f t="shared" si="19"/>
        <v>0</v>
      </c>
      <c r="AT31" s="117">
        <f>IF(B31&lt;&gt;0,((Ripartizione!B31*AI31)+(Ripartizione!B31*AJ31)), AI31+AJ31)</f>
        <v>0</v>
      </c>
      <c r="AU31" s="117">
        <f>IF(B31&lt;&gt;0,((Ripartizione!B31*AO31)+(Ripartizione!B31*AP31)), AO31+AP31)</f>
        <v>0</v>
      </c>
      <c r="AV31" s="117">
        <f t="shared" si="20"/>
        <v>0</v>
      </c>
      <c r="AW31" s="117">
        <f t="shared" si="21"/>
        <v>0</v>
      </c>
      <c r="AX31" s="117">
        <f>IF($C$17="SI",((C31*'Motore 2023'!$B$35) + (D31*'Motore 2021'!$B$35)),0)</f>
        <v>0</v>
      </c>
      <c r="AY31" s="118">
        <f>IF($C$17="SI",((C31*'Motore 2023'!$B$35)+(C31*'Motore 2023'!$B$35)*10% + (D31*'Motore 2023'!$B$35)+(D31*'Motore 2023'!$B$35)*10%),0)</f>
        <v>0</v>
      </c>
      <c r="AZ31" s="119">
        <f>IF($C$17="SI",(((C31*'Motore 2023'!$B$38))+((D31*'Motore 2021'!$B$38))),0)</f>
        <v>0</v>
      </c>
      <c r="BA31" s="118">
        <f>IF($C$17="SI",(((C31*'Motore 2023'!$B$38)+((C31*'Motore 2023'!$B$38)*10%))+((D31*'Motore 2023'!$B$38)+((D31*'Motore 2023'!$B$38)*10%))),0)</f>
        <v>0</v>
      </c>
      <c r="BB31" s="118">
        <f t="shared" si="22"/>
        <v>0</v>
      </c>
      <c r="BC31" s="120">
        <f t="shared" si="23"/>
        <v>0</v>
      </c>
      <c r="BD31" s="120">
        <f>IF($C$17="SI",(C31*3*('Motore 2023'!$B$41+'Motore 2023'!$B$42+'Motore 2023'!$B$43+'Motore 2023'!$B$44)),(C31*1*('Motore 2023'!$B$41+'Motore 2023'!$B$42+'Motore 2023'!$B$43+'Motore 2023'!$B$44)))</f>
        <v>0</v>
      </c>
      <c r="BE31" s="121">
        <f>IF($C$17="SI",(D31*3*('Motore 2021'!$B$41+'Motore 2021'!$B$42+'Motore 2021'!$D$43+'Motore 2021'!$B$44)),(D31*1*('Motore 2021'!$B$41+'Motore 2021'!$B$42+'Motore 2021'!$D$43+'Motore 2021'!$B$44)))</f>
        <v>0</v>
      </c>
      <c r="BF31" s="120">
        <f>IF($C$17="SI",(C31*3*('Motore 2023'!$B$41+'Motore 2023'!$B$42+'Motore 2023'!$B$43+'Motore 2023'!$B$44))+((C31*3*('Motore 2023'!$B$41+'Motore 2023'!$B$42+'Motore 2023'!$B$43+'Motore 2023'!$B$44))*10%),(C31*1*('Motore 2023'!$B$41+'Motore 2023'!$B$42+'Motore 2023'!$B$43+'Motore 2023'!$B$44))+((C31*1*('Motore 2023'!$B$41+'Motore 2023'!$B$42+'Motore 2023'!$B$43+'Motore 2023'!$B$44))*10%))</f>
        <v>0</v>
      </c>
      <c r="BG31" s="120">
        <f>IF($C$17="SI",(D31*3*('Motore 2021'!$B$41+'Motore 2021'!$B$42+'Motore 2021'!$D$43+'Motore 2021'!$B$44))+((D31*3*('Motore 2021'!$B$41+'Motore 2021'!$B$42+'Motore 2021'!$D$43+'Motore 2021'!$B$44))*10%),(D31*1*('Motore 2021'!$B$41+'Motore 2021'!$B$42+'Motore 2021'!$D$43+'Motore 2021'!$B$44))+((D31*1*('Motore 2021'!$B$41+'Motore 2021'!$B$42+'Motore 2021'!$D$43+'Motore 2021'!$B$44))*10%))</f>
        <v>0</v>
      </c>
      <c r="BH31" s="120">
        <f t="shared" si="24"/>
        <v>0</v>
      </c>
      <c r="BI31" s="120">
        <f t="shared" si="25"/>
        <v>0</v>
      </c>
      <c r="BJ31" s="120">
        <f>IF(H31&lt;&gt;0,IF($C$17="SI",((('Motore 2023'!$B$47+'Motore 2023'!$B$50+'Motore 2023'!$B$53)/365)*$D$14)+(((('Motore 2023'!$B$47+'Motore 2023'!$B$50+'Motore 2021'!$B$53)/365)*$D$14)*10%),(('Motore 2023'!$B$53/365)*$D$14)+(('Motore 2023'!$B$53/365)*$D$14)*10%),0)</f>
        <v>0</v>
      </c>
      <c r="BK31" s="120">
        <f>IF(H31&lt;&gt;0,IF($C$17="SI",((('Motore 2021'!$B$47+'Motore 2021'!$B$50+'Motore 2021'!$B$53)/365)*$D$13)+(((('Motore 2021'!$B$47+'Motore 2021'!$B$50+'Motore 2021'!$B$53)/365)*$D$13)*10%),(('Motore 2021'!$B$53/365)*$D$13)+(('Motore 2021'!$B$53/365)*$D$13)*10%),0)</f>
        <v>0</v>
      </c>
      <c r="BL31" s="120">
        <f>IF(H31&lt;&gt;0,IF($C$17="SI",((('Motore 2023'!$B$47+'Motore 2023'!$B$50+'Motore 2023'!$B$53)/365)*$D$14),(('Motore 2023'!$B$53/365)*$D$14)),0)</f>
        <v>0</v>
      </c>
      <c r="BM31" s="120">
        <f>IF(H31&lt;&gt;0,IF($C$17="SI",((('Motore 2021'!$B$47+'Motore 2021'!$B$50+'Motore 2021'!$B$53)/365)*$D$13),(('Motore 2021'!$B$53/365)*$D$13)),0)</f>
        <v>0</v>
      </c>
      <c r="BN31" s="120">
        <f t="shared" si="26"/>
        <v>0</v>
      </c>
      <c r="BO31" s="122">
        <f t="shared" si="27"/>
        <v>0</v>
      </c>
      <c r="BP31" s="42"/>
    </row>
    <row r="32" spans="1:69" x14ac:dyDescent="0.3">
      <c r="A32" s="65" t="s">
        <v>3</v>
      </c>
      <c r="B32" s="51">
        <v>0</v>
      </c>
      <c r="C32" s="51">
        <v>0</v>
      </c>
      <c r="D32" s="51">
        <v>0</v>
      </c>
      <c r="E32" s="51">
        <f t="shared" si="12"/>
        <v>0</v>
      </c>
      <c r="F32" s="55" t="s">
        <v>8</v>
      </c>
      <c r="G32" s="62">
        <f t="shared" si="13"/>
        <v>0</v>
      </c>
      <c r="H32" s="62">
        <f t="shared" si="14"/>
        <v>0</v>
      </c>
      <c r="I32" s="63">
        <f t="shared" si="15"/>
        <v>0</v>
      </c>
      <c r="J32" s="63">
        <f t="shared" si="16"/>
        <v>0</v>
      </c>
      <c r="K32" s="64">
        <f t="shared" si="0"/>
        <v>0</v>
      </c>
      <c r="L32" s="64">
        <f t="shared" si="1"/>
        <v>0</v>
      </c>
      <c r="M32" s="106">
        <f>IF(K32&lt;'Motore 2023'!$H$28,Ripartizione!K32,'Motore 2023'!$H$28)</f>
        <v>0</v>
      </c>
      <c r="N32" s="106">
        <f>IF(L32&lt;'Motore 2021'!$H$28,Ripartizione!L32,'Motore 2021'!$H$28)</f>
        <v>0</v>
      </c>
      <c r="O32" s="106">
        <f t="shared" si="2"/>
        <v>0</v>
      </c>
      <c r="P32" s="106">
        <f t="shared" si="3"/>
        <v>0</v>
      </c>
      <c r="Q32" s="106">
        <f>ROUND(O32*'Motore 2023'!$E$28,2)</f>
        <v>0</v>
      </c>
      <c r="R32" s="106">
        <f>ROUND(P32*'Motore 2021'!$E$28,2)</f>
        <v>0</v>
      </c>
      <c r="S32" s="106">
        <f>IF((K32-M32)&lt;'Motore 2023'!$H$29,(K32-M32),'Motore 2023'!$H$29)</f>
        <v>0</v>
      </c>
      <c r="T32" s="106">
        <f>IF((L32-N32)&lt;'Motore 2021'!$H$29,(L32-N32),'Motore 2021'!$H$29)</f>
        <v>0</v>
      </c>
      <c r="U32" s="106">
        <f t="shared" si="4"/>
        <v>0</v>
      </c>
      <c r="V32" s="106">
        <f t="shared" si="5"/>
        <v>0</v>
      </c>
      <c r="W32" s="106">
        <f>ROUND(U32*'Motore 2023'!$E$29,2)</f>
        <v>0</v>
      </c>
      <c r="X32" s="106">
        <f>ROUND(V32*'Motore 2021'!$E$29,2)</f>
        <v>0</v>
      </c>
      <c r="Y32" s="106">
        <f>IF(K32-M32-S32&lt;'Motore 2023'!$H$30,(Ripartizione!K32-Ripartizione!M32-Ripartizione!S32),'Motore 2023'!$H$30)</f>
        <v>0</v>
      </c>
      <c r="Z32" s="106">
        <f>IF(L32-N32-T32&lt;'Motore 2021'!$H$30,(Ripartizione!L32-Ripartizione!N32-Ripartizione!T32),'Motore 2021'!$H$30)</f>
        <v>0</v>
      </c>
      <c r="AA32" s="106">
        <f t="shared" si="6"/>
        <v>0</v>
      </c>
      <c r="AB32" s="106">
        <f t="shared" si="7"/>
        <v>0</v>
      </c>
      <c r="AC32" s="106">
        <f>ROUND(AA32*'Motore 2023'!$E$30,2)</f>
        <v>0</v>
      </c>
      <c r="AD32" s="106">
        <f>ROUND(AB32*'Motore 2021'!$E$30,2)</f>
        <v>0</v>
      </c>
      <c r="AE32" s="106">
        <f>IF((K32-M32-S32-Y32)&lt;'Motore 2023'!$H$31, (K32-M32-S32-Y32),'Motore 2023'!$H$31)</f>
        <v>0</v>
      </c>
      <c r="AF32" s="106">
        <f>IF((L32-N32-T32-Z32)&lt;'Motore 2021'!$H$31, (L32-N32-T32-Z32),'Motore 2021'!$H$31)</f>
        <v>0</v>
      </c>
      <c r="AG32" s="106">
        <f t="shared" si="8"/>
        <v>0</v>
      </c>
      <c r="AH32" s="106">
        <f t="shared" si="9"/>
        <v>0</v>
      </c>
      <c r="AI32" s="106">
        <f>ROUND(AG32*'Motore 2023'!$E$31,2)</f>
        <v>0</v>
      </c>
      <c r="AJ32" s="106">
        <f>ROUND(AH32*'Motore 2021'!$E$31,2)</f>
        <v>0</v>
      </c>
      <c r="AK32" s="106">
        <f t="shared" si="17"/>
        <v>0</v>
      </c>
      <c r="AL32" s="106">
        <f t="shared" si="18"/>
        <v>0</v>
      </c>
      <c r="AM32" s="106">
        <f t="shared" si="10"/>
        <v>0</v>
      </c>
      <c r="AN32" s="106">
        <f t="shared" si="11"/>
        <v>0</v>
      </c>
      <c r="AO32" s="106">
        <f>ROUND(AM32*'Motore 2023'!$E$32,2)</f>
        <v>0</v>
      </c>
      <c r="AP32" s="106">
        <f>ROUND(AN32*'Motore 2021'!$E$32,2)</f>
        <v>0</v>
      </c>
      <c r="AQ32" s="117">
        <f>IF(B32&lt;&gt;0,((Q32+R32)*Ripartizione!B32),Q32+R32)</f>
        <v>0</v>
      </c>
      <c r="AR32" s="117">
        <f>IF(B32&lt;&gt;0,((Ripartizione!B32*W32)+(Ripartizione!B32*X32)), W32+X32)</f>
        <v>0</v>
      </c>
      <c r="AS32" s="117">
        <f t="shared" si="19"/>
        <v>0</v>
      </c>
      <c r="AT32" s="117">
        <f>IF(B32&lt;&gt;0,((Ripartizione!B32*AI32)+(Ripartizione!B32*AJ32)), AI32+AJ32)</f>
        <v>0</v>
      </c>
      <c r="AU32" s="117">
        <f>IF(B32&lt;&gt;0,((Ripartizione!B32*AO32)+(Ripartizione!B32*AP32)), AO32+AP32)</f>
        <v>0</v>
      </c>
      <c r="AV32" s="117">
        <f t="shared" si="20"/>
        <v>0</v>
      </c>
      <c r="AW32" s="117">
        <f t="shared" si="21"/>
        <v>0</v>
      </c>
      <c r="AX32" s="117">
        <f>IF($C$17="SI",((C32*'Motore 2023'!$B$35) + (D32*'Motore 2021'!$B$35)),0)</f>
        <v>0</v>
      </c>
      <c r="AY32" s="118">
        <f>IF($C$17="SI",((C32*'Motore 2023'!$B$35)+(C32*'Motore 2023'!$B$35)*10% + (D32*'Motore 2023'!$B$35)+(D32*'Motore 2023'!$B$35)*10%),0)</f>
        <v>0</v>
      </c>
      <c r="AZ32" s="119">
        <f>IF($C$17="SI",(((C32*'Motore 2023'!$B$38))+((D32*'Motore 2021'!$B$38))),0)</f>
        <v>0</v>
      </c>
      <c r="BA32" s="118">
        <f>IF($C$17="SI",(((C32*'Motore 2023'!$B$38)+((C32*'Motore 2023'!$B$38)*10%))+((D32*'Motore 2023'!$B$38)+((D32*'Motore 2023'!$B$38)*10%))),0)</f>
        <v>0</v>
      </c>
      <c r="BB32" s="118">
        <f t="shared" si="22"/>
        <v>0</v>
      </c>
      <c r="BC32" s="120">
        <f t="shared" si="23"/>
        <v>0</v>
      </c>
      <c r="BD32" s="120">
        <f>IF($C$17="SI",(C32*3*('Motore 2023'!$B$41+'Motore 2023'!$B$42+'Motore 2023'!$B$43+'Motore 2023'!$B$44)),(C32*1*('Motore 2023'!$B$41+'Motore 2023'!$B$42+'Motore 2023'!$B$43+'Motore 2023'!$B$44)))</f>
        <v>0</v>
      </c>
      <c r="BE32" s="121">
        <f>IF($C$17="SI",(D32*3*('Motore 2021'!$B$41+'Motore 2021'!$B$42+'Motore 2021'!$D$43+'Motore 2021'!$B$44)),(D32*1*('Motore 2021'!$B$41+'Motore 2021'!$B$42+'Motore 2021'!$D$43+'Motore 2021'!$B$44)))</f>
        <v>0</v>
      </c>
      <c r="BF32" s="120">
        <f>IF($C$17="SI",(C32*3*('Motore 2023'!$B$41+'Motore 2023'!$B$42+'Motore 2023'!$B$43+'Motore 2023'!$B$44))+((C32*3*('Motore 2023'!$B$41+'Motore 2023'!$B$42+'Motore 2023'!$B$43+'Motore 2023'!$B$44))*10%),(C32*1*('Motore 2023'!$B$41+'Motore 2023'!$B$42+'Motore 2023'!$B$43+'Motore 2023'!$B$44))+((C32*1*('Motore 2023'!$B$41+'Motore 2023'!$B$42+'Motore 2023'!$B$43+'Motore 2023'!$B$44))*10%))</f>
        <v>0</v>
      </c>
      <c r="BG32" s="120">
        <f>IF($C$17="SI",(D32*3*('Motore 2021'!$B$41+'Motore 2021'!$B$42+'Motore 2021'!$D$43+'Motore 2021'!$B$44))+((D32*3*('Motore 2021'!$B$41+'Motore 2021'!$B$42+'Motore 2021'!$D$43+'Motore 2021'!$B$44))*10%),(D32*1*('Motore 2021'!$B$41+'Motore 2021'!$B$42+'Motore 2021'!$D$43+'Motore 2021'!$B$44))+((D32*1*('Motore 2021'!$B$41+'Motore 2021'!$B$42+'Motore 2021'!$D$43+'Motore 2021'!$B$44))*10%))</f>
        <v>0</v>
      </c>
      <c r="BH32" s="120">
        <f t="shared" si="24"/>
        <v>0</v>
      </c>
      <c r="BI32" s="120">
        <f t="shared" si="25"/>
        <v>0</v>
      </c>
      <c r="BJ32" s="120">
        <f>IF(H32&lt;&gt;0,IF($C$17="SI",((('Motore 2023'!$B$47+'Motore 2023'!$B$50+'Motore 2023'!$B$53)/365)*$D$14)+(((('Motore 2023'!$B$47+'Motore 2023'!$B$50+'Motore 2021'!$B$53)/365)*$D$14)*10%),(('Motore 2023'!$B$53/365)*$D$14)+(('Motore 2023'!$B$53/365)*$D$14)*10%),0)</f>
        <v>0</v>
      </c>
      <c r="BK32" s="120">
        <f>IF(H32&lt;&gt;0,IF($C$17="SI",((('Motore 2021'!$B$47+'Motore 2021'!$B$50+'Motore 2021'!$B$53)/365)*$D$13)+(((('Motore 2021'!$B$47+'Motore 2021'!$B$50+'Motore 2021'!$B$53)/365)*$D$13)*10%),(('Motore 2021'!$B$53/365)*$D$13)+(('Motore 2021'!$B$53/365)*$D$13)*10%),0)</f>
        <v>0</v>
      </c>
      <c r="BL32" s="120">
        <f>IF(H32&lt;&gt;0,IF($C$17="SI",((('Motore 2023'!$B$47+'Motore 2023'!$B$50+'Motore 2023'!$B$53)/365)*$D$14),(('Motore 2023'!$B$53/365)*$D$14)),0)</f>
        <v>0</v>
      </c>
      <c r="BM32" s="120">
        <f>IF(H32&lt;&gt;0,IF($C$17="SI",((('Motore 2021'!$B$47+'Motore 2021'!$B$50+'Motore 2021'!$B$53)/365)*$D$13),(('Motore 2021'!$B$53/365)*$D$13)),0)</f>
        <v>0</v>
      </c>
      <c r="BN32" s="120">
        <f t="shared" si="26"/>
        <v>0</v>
      </c>
      <c r="BO32" s="122">
        <f t="shared" si="27"/>
        <v>0</v>
      </c>
      <c r="BP32" s="42"/>
    </row>
    <row r="33" spans="1:68" x14ac:dyDescent="0.3">
      <c r="A33" s="65" t="s">
        <v>4</v>
      </c>
      <c r="B33" s="51">
        <v>0</v>
      </c>
      <c r="C33" s="51">
        <v>0</v>
      </c>
      <c r="D33" s="51">
        <v>0</v>
      </c>
      <c r="E33" s="51">
        <f t="shared" si="12"/>
        <v>0</v>
      </c>
      <c r="F33" s="55" t="s">
        <v>8</v>
      </c>
      <c r="G33" s="62">
        <f t="shared" si="13"/>
        <v>0</v>
      </c>
      <c r="H33" s="62">
        <f t="shared" si="14"/>
        <v>0</v>
      </c>
      <c r="I33" s="63">
        <f t="shared" si="15"/>
        <v>0</v>
      </c>
      <c r="J33" s="63">
        <f t="shared" si="16"/>
        <v>0</v>
      </c>
      <c r="K33" s="64">
        <f t="shared" si="0"/>
        <v>0</v>
      </c>
      <c r="L33" s="64">
        <f t="shared" si="1"/>
        <v>0</v>
      </c>
      <c r="M33" s="106">
        <f>IF(K33&lt;'Motore 2023'!$H$28,Ripartizione!K33,'Motore 2023'!$H$28)</f>
        <v>0</v>
      </c>
      <c r="N33" s="106">
        <f>IF(L33&lt;'Motore 2021'!$H$28,Ripartizione!L33,'Motore 2021'!$H$28)</f>
        <v>0</v>
      </c>
      <c r="O33" s="106">
        <f t="shared" si="2"/>
        <v>0</v>
      </c>
      <c r="P33" s="106">
        <f t="shared" si="3"/>
        <v>0</v>
      </c>
      <c r="Q33" s="106">
        <f>ROUND(O33*'Motore 2023'!$E$28,2)</f>
        <v>0</v>
      </c>
      <c r="R33" s="106">
        <f>ROUND(P33*'Motore 2021'!$E$28,2)</f>
        <v>0</v>
      </c>
      <c r="S33" s="106">
        <f>IF((K33-M33)&lt;'Motore 2023'!$H$29,(K33-M33),'Motore 2023'!$H$29)</f>
        <v>0</v>
      </c>
      <c r="T33" s="106">
        <f>IF((L33-N33)&lt;'Motore 2021'!$H$29,(L33-N33),'Motore 2021'!$H$29)</f>
        <v>0</v>
      </c>
      <c r="U33" s="106">
        <f t="shared" si="4"/>
        <v>0</v>
      </c>
      <c r="V33" s="106">
        <f t="shared" si="5"/>
        <v>0</v>
      </c>
      <c r="W33" s="106">
        <f>ROUND(U33*'Motore 2023'!$E$29,2)</f>
        <v>0</v>
      </c>
      <c r="X33" s="106">
        <f>ROUND(V33*'Motore 2021'!$E$29,2)</f>
        <v>0</v>
      </c>
      <c r="Y33" s="106">
        <f>IF(K33-M33-S33&lt;'Motore 2023'!$H$30,(Ripartizione!K33-Ripartizione!M33-Ripartizione!S33),'Motore 2023'!$H$30)</f>
        <v>0</v>
      </c>
      <c r="Z33" s="106">
        <f>IF(L33-N33-T33&lt;'Motore 2021'!$H$30,(Ripartizione!L33-Ripartizione!N33-Ripartizione!T33),'Motore 2021'!$H$30)</f>
        <v>0</v>
      </c>
      <c r="AA33" s="106">
        <f t="shared" si="6"/>
        <v>0</v>
      </c>
      <c r="AB33" s="106">
        <f t="shared" si="7"/>
        <v>0</v>
      </c>
      <c r="AC33" s="106">
        <f>ROUND(AA33*'Motore 2023'!$E$30,2)</f>
        <v>0</v>
      </c>
      <c r="AD33" s="106">
        <f>ROUND(AB33*'Motore 2021'!$E$30,2)</f>
        <v>0</v>
      </c>
      <c r="AE33" s="106">
        <f>IF((K33-M33-S33-Y33)&lt;'Motore 2023'!$H$31, (K33-M33-S33-Y33),'Motore 2023'!$H$31)</f>
        <v>0</v>
      </c>
      <c r="AF33" s="106">
        <f>IF((L33-N33-T33-Z33)&lt;'Motore 2021'!$H$31, (L33-N33-T33-Z33),'Motore 2021'!$H$31)</f>
        <v>0</v>
      </c>
      <c r="AG33" s="106">
        <f t="shared" si="8"/>
        <v>0</v>
      </c>
      <c r="AH33" s="106">
        <f t="shared" si="9"/>
        <v>0</v>
      </c>
      <c r="AI33" s="106">
        <f>ROUND(AG33*'Motore 2023'!$E$31,2)</f>
        <v>0</v>
      </c>
      <c r="AJ33" s="106">
        <f>ROUND(AH33*'Motore 2021'!$E$31,2)</f>
        <v>0</v>
      </c>
      <c r="AK33" s="106">
        <f t="shared" si="17"/>
        <v>0</v>
      </c>
      <c r="AL33" s="106">
        <f t="shared" si="18"/>
        <v>0</v>
      </c>
      <c r="AM33" s="106">
        <f t="shared" si="10"/>
        <v>0</v>
      </c>
      <c r="AN33" s="106">
        <f t="shared" si="11"/>
        <v>0</v>
      </c>
      <c r="AO33" s="106">
        <f>ROUND(AM33*'Motore 2023'!$E$32,2)</f>
        <v>0</v>
      </c>
      <c r="AP33" s="106">
        <f>ROUND(AN33*'Motore 2021'!$E$32,2)</f>
        <v>0</v>
      </c>
      <c r="AQ33" s="117">
        <f>IF(B33&lt;&gt;0,((Q33+R33)*Ripartizione!B33),Q33+R33)</f>
        <v>0</v>
      </c>
      <c r="AR33" s="117">
        <f>IF(B33&lt;&gt;0,((Ripartizione!B33*W33)+(Ripartizione!B33*X33)), W33+X33)</f>
        <v>0</v>
      </c>
      <c r="AS33" s="117">
        <f t="shared" si="19"/>
        <v>0</v>
      </c>
      <c r="AT33" s="117">
        <f>IF(B33&lt;&gt;0,((Ripartizione!B33*AI33)+(Ripartizione!B33*AJ33)), AI33+AJ33)</f>
        <v>0</v>
      </c>
      <c r="AU33" s="117">
        <f>IF(B33&lt;&gt;0,((Ripartizione!B33*AO33)+(Ripartizione!B33*AP33)), AO33+AP33)</f>
        <v>0</v>
      </c>
      <c r="AV33" s="117">
        <f t="shared" si="20"/>
        <v>0</v>
      </c>
      <c r="AW33" s="117">
        <f t="shared" si="21"/>
        <v>0</v>
      </c>
      <c r="AX33" s="117">
        <f>IF($C$17="SI",((C33*'Motore 2023'!$B$35) + (D33*'Motore 2021'!$B$35)),0)</f>
        <v>0</v>
      </c>
      <c r="AY33" s="118">
        <f>IF($C$17="SI",((C33*'Motore 2023'!$B$35)+(C33*'Motore 2023'!$B$35)*10% + (D33*'Motore 2023'!$B$35)+(D33*'Motore 2023'!$B$35)*10%),0)</f>
        <v>0</v>
      </c>
      <c r="AZ33" s="119">
        <f>IF($C$17="SI",(((C33*'Motore 2023'!$B$38))+((D33*'Motore 2021'!$B$38))),0)</f>
        <v>0</v>
      </c>
      <c r="BA33" s="118">
        <f>IF($C$17="SI",(((C33*'Motore 2023'!$B$38)+((C33*'Motore 2023'!$B$38)*10%))+((D33*'Motore 2023'!$B$38)+((D33*'Motore 2023'!$B$38)*10%))),0)</f>
        <v>0</v>
      </c>
      <c r="BB33" s="118">
        <f t="shared" si="22"/>
        <v>0</v>
      </c>
      <c r="BC33" s="120">
        <f t="shared" si="23"/>
        <v>0</v>
      </c>
      <c r="BD33" s="120">
        <f>IF($C$17="SI",(C33*3*('Motore 2023'!$B$41+'Motore 2023'!$B$42+'Motore 2023'!$B$43+'Motore 2023'!$B$44)),(C33*1*('Motore 2023'!$B$41+'Motore 2023'!$B$42+'Motore 2023'!$B$43+'Motore 2023'!$B$44)))</f>
        <v>0</v>
      </c>
      <c r="BE33" s="121">
        <f>IF($C$17="SI",(D33*3*('Motore 2021'!$B$41+'Motore 2021'!$B$42+'Motore 2021'!$D$43+'Motore 2021'!$B$44)),(D33*1*('Motore 2021'!$B$41+'Motore 2021'!$B$42+'Motore 2021'!$D$43+'Motore 2021'!$B$44)))</f>
        <v>0</v>
      </c>
      <c r="BF33" s="120">
        <f>IF($C$17="SI",(C33*3*('Motore 2023'!$B$41+'Motore 2023'!$B$42+'Motore 2023'!$B$43+'Motore 2023'!$B$44))+((C33*3*('Motore 2023'!$B$41+'Motore 2023'!$B$42+'Motore 2023'!$B$43+'Motore 2023'!$B$44))*10%),(C33*1*('Motore 2023'!$B$41+'Motore 2023'!$B$42+'Motore 2023'!$B$43+'Motore 2023'!$B$44))+((C33*1*('Motore 2023'!$B$41+'Motore 2023'!$B$42+'Motore 2023'!$B$43+'Motore 2023'!$B$44))*10%))</f>
        <v>0</v>
      </c>
      <c r="BG33" s="120">
        <f>IF($C$17="SI",(D33*3*('Motore 2021'!$B$41+'Motore 2021'!$B$42+'Motore 2021'!$D$43+'Motore 2021'!$B$44))+((D33*3*('Motore 2021'!$B$41+'Motore 2021'!$B$42+'Motore 2021'!$D$43+'Motore 2021'!$B$44))*10%),(D33*1*('Motore 2021'!$B$41+'Motore 2021'!$B$42+'Motore 2021'!$D$43+'Motore 2021'!$B$44))+((D33*1*('Motore 2021'!$B$41+'Motore 2021'!$B$42+'Motore 2021'!$D$43+'Motore 2021'!$B$44))*10%))</f>
        <v>0</v>
      </c>
      <c r="BH33" s="120">
        <f t="shared" si="24"/>
        <v>0</v>
      </c>
      <c r="BI33" s="120">
        <f t="shared" si="25"/>
        <v>0</v>
      </c>
      <c r="BJ33" s="120">
        <f>IF(H33&lt;&gt;0,IF($C$17="SI",((('Motore 2023'!$B$47+'Motore 2023'!$B$50+'Motore 2023'!$B$53)/365)*$D$14)+(((('Motore 2023'!$B$47+'Motore 2023'!$B$50+'Motore 2021'!$B$53)/365)*$D$14)*10%),(('Motore 2023'!$B$53/365)*$D$14)+(('Motore 2023'!$B$53/365)*$D$14)*10%),0)</f>
        <v>0</v>
      </c>
      <c r="BK33" s="120">
        <f>IF(H33&lt;&gt;0,IF($C$17="SI",((('Motore 2021'!$B$47+'Motore 2021'!$B$50+'Motore 2021'!$B$53)/365)*$D$13)+(((('Motore 2021'!$B$47+'Motore 2021'!$B$50+'Motore 2021'!$B$53)/365)*$D$13)*10%),(('Motore 2021'!$B$53/365)*$D$13)+(('Motore 2021'!$B$53/365)*$D$13)*10%),0)</f>
        <v>0</v>
      </c>
      <c r="BL33" s="120">
        <f>IF(H33&lt;&gt;0,IF($C$17="SI",((('Motore 2023'!$B$47+'Motore 2023'!$B$50+'Motore 2023'!$B$53)/365)*$D$14),(('Motore 2023'!$B$53/365)*$D$14)),0)</f>
        <v>0</v>
      </c>
      <c r="BM33" s="120">
        <f>IF(H33&lt;&gt;0,IF($C$17="SI",((('Motore 2021'!$B$47+'Motore 2021'!$B$50+'Motore 2021'!$B$53)/365)*$D$13),(('Motore 2021'!$B$53/365)*$D$13)),0)</f>
        <v>0</v>
      </c>
      <c r="BN33" s="120">
        <f t="shared" si="26"/>
        <v>0</v>
      </c>
      <c r="BO33" s="122">
        <f t="shared" si="27"/>
        <v>0</v>
      </c>
      <c r="BP33" s="42"/>
    </row>
    <row r="34" spans="1:68" x14ac:dyDescent="0.3">
      <c r="A34" s="65" t="s">
        <v>5</v>
      </c>
      <c r="B34" s="51">
        <v>0</v>
      </c>
      <c r="C34" s="51">
        <v>0</v>
      </c>
      <c r="D34" s="51">
        <v>0</v>
      </c>
      <c r="E34" s="51">
        <f t="shared" si="12"/>
        <v>0</v>
      </c>
      <c r="F34" s="55" t="s">
        <v>8</v>
      </c>
      <c r="G34" s="62">
        <f t="shared" si="13"/>
        <v>0</v>
      </c>
      <c r="H34" s="62">
        <f t="shared" si="14"/>
        <v>0</v>
      </c>
      <c r="I34" s="63">
        <f t="shared" si="15"/>
        <v>0</v>
      </c>
      <c r="J34" s="63">
        <f t="shared" si="16"/>
        <v>0</v>
      </c>
      <c r="K34" s="64">
        <f t="shared" si="0"/>
        <v>0</v>
      </c>
      <c r="L34" s="64">
        <f t="shared" si="1"/>
        <v>0</v>
      </c>
      <c r="M34" s="106">
        <f>IF(K34&lt;'Motore 2023'!$H$28,Ripartizione!K34,'Motore 2023'!$H$28)</f>
        <v>0</v>
      </c>
      <c r="N34" s="106">
        <f>IF(L34&lt;'Motore 2021'!$H$28,Ripartizione!L34,'Motore 2021'!$H$28)</f>
        <v>0</v>
      </c>
      <c r="O34" s="106">
        <f t="shared" si="2"/>
        <v>0</v>
      </c>
      <c r="P34" s="106">
        <f t="shared" si="3"/>
        <v>0</v>
      </c>
      <c r="Q34" s="106">
        <f>ROUND(O34*'Motore 2023'!$E$28,2)</f>
        <v>0</v>
      </c>
      <c r="R34" s="106">
        <f>ROUND(P34*'Motore 2021'!$E$28,2)</f>
        <v>0</v>
      </c>
      <c r="S34" s="106">
        <f>IF((K34-M34)&lt;'Motore 2023'!$H$29,(K34-M34),'Motore 2023'!$H$29)</f>
        <v>0</v>
      </c>
      <c r="T34" s="106">
        <f>IF((L34-N34)&lt;'Motore 2021'!$H$29,(L34-N34),'Motore 2021'!$H$29)</f>
        <v>0</v>
      </c>
      <c r="U34" s="106">
        <f t="shared" si="4"/>
        <v>0</v>
      </c>
      <c r="V34" s="106">
        <f t="shared" si="5"/>
        <v>0</v>
      </c>
      <c r="W34" s="106">
        <f>ROUND(U34*'Motore 2023'!$E$29,2)</f>
        <v>0</v>
      </c>
      <c r="X34" s="106">
        <f>ROUND(V34*'Motore 2021'!$E$29,2)</f>
        <v>0</v>
      </c>
      <c r="Y34" s="106">
        <f>IF(K34-M34-S34&lt;'Motore 2023'!$H$30,(Ripartizione!K34-Ripartizione!M34-Ripartizione!S34),'Motore 2023'!$H$30)</f>
        <v>0</v>
      </c>
      <c r="Z34" s="106">
        <f>IF(L34-N34-T34&lt;'Motore 2021'!$H$30,(Ripartizione!L34-Ripartizione!N34-Ripartizione!T34),'Motore 2021'!$H$30)</f>
        <v>0</v>
      </c>
      <c r="AA34" s="106">
        <f t="shared" si="6"/>
        <v>0</v>
      </c>
      <c r="AB34" s="106">
        <f t="shared" si="7"/>
        <v>0</v>
      </c>
      <c r="AC34" s="106">
        <f>ROUND(AA34*'Motore 2023'!$E$30,2)</f>
        <v>0</v>
      </c>
      <c r="AD34" s="106">
        <f>ROUND(AB34*'Motore 2021'!$E$30,2)</f>
        <v>0</v>
      </c>
      <c r="AE34" s="106">
        <f>IF((K34-M34-S34-Y34)&lt;'Motore 2023'!$H$31, (K34-M34-S34-Y34),'Motore 2023'!$H$31)</f>
        <v>0</v>
      </c>
      <c r="AF34" s="106">
        <f>IF((L34-N34-T34-Z34)&lt;'Motore 2021'!$H$31, (L34-N34-T34-Z34),'Motore 2021'!$H$31)</f>
        <v>0</v>
      </c>
      <c r="AG34" s="106">
        <f t="shared" si="8"/>
        <v>0</v>
      </c>
      <c r="AH34" s="106">
        <f t="shared" si="9"/>
        <v>0</v>
      </c>
      <c r="AI34" s="106">
        <f>ROUND(AG34*'Motore 2023'!$E$31,2)</f>
        <v>0</v>
      </c>
      <c r="AJ34" s="106">
        <f>ROUND(AH34*'Motore 2021'!$E$31,2)</f>
        <v>0</v>
      </c>
      <c r="AK34" s="106">
        <f t="shared" si="17"/>
        <v>0</v>
      </c>
      <c r="AL34" s="106">
        <f t="shared" si="18"/>
        <v>0</v>
      </c>
      <c r="AM34" s="106">
        <f t="shared" si="10"/>
        <v>0</v>
      </c>
      <c r="AN34" s="106">
        <f t="shared" si="11"/>
        <v>0</v>
      </c>
      <c r="AO34" s="106">
        <f>ROUND(AM34*'Motore 2023'!$E$32,2)</f>
        <v>0</v>
      </c>
      <c r="AP34" s="106">
        <f>ROUND(AN34*'Motore 2021'!$E$32,2)</f>
        <v>0</v>
      </c>
      <c r="AQ34" s="117">
        <f>IF(B34&lt;&gt;0,((Q34+R34)*Ripartizione!B34),Q34+R34)</f>
        <v>0</v>
      </c>
      <c r="AR34" s="117">
        <f>IF(B34&lt;&gt;0,((Ripartizione!B34*W34)+(Ripartizione!B34*X34)), W34+X34)</f>
        <v>0</v>
      </c>
      <c r="AS34" s="117">
        <f t="shared" si="19"/>
        <v>0</v>
      </c>
      <c r="AT34" s="117">
        <f>IF(B34&lt;&gt;0,((Ripartizione!B34*AI34)+(Ripartizione!B34*AJ34)), AI34+AJ34)</f>
        <v>0</v>
      </c>
      <c r="AU34" s="117">
        <f>IF(B34&lt;&gt;0,((Ripartizione!B34*AO34)+(Ripartizione!B34*AP34)), AO34+AP34)</f>
        <v>0</v>
      </c>
      <c r="AV34" s="117">
        <f t="shared" si="20"/>
        <v>0</v>
      </c>
      <c r="AW34" s="117">
        <f t="shared" si="21"/>
        <v>0</v>
      </c>
      <c r="AX34" s="117">
        <f>IF($C$17="SI",((C34*'Motore 2023'!$B$35) + (D34*'Motore 2021'!$B$35)),0)</f>
        <v>0</v>
      </c>
      <c r="AY34" s="118">
        <f>IF($C$17="SI",((C34*'Motore 2023'!$B$35)+(C34*'Motore 2023'!$B$35)*10% + (D34*'Motore 2023'!$B$35)+(D34*'Motore 2023'!$B$35)*10%),0)</f>
        <v>0</v>
      </c>
      <c r="AZ34" s="119">
        <f>IF($C$17="SI",(((C34*'Motore 2023'!$B$38))+((D34*'Motore 2021'!$B$38))),0)</f>
        <v>0</v>
      </c>
      <c r="BA34" s="118">
        <f>IF($C$17="SI",(((C34*'Motore 2023'!$B$38)+((C34*'Motore 2023'!$B$38)*10%))+((D34*'Motore 2023'!$B$38)+((D34*'Motore 2023'!$B$38)*10%))),0)</f>
        <v>0</v>
      </c>
      <c r="BB34" s="118">
        <f t="shared" si="22"/>
        <v>0</v>
      </c>
      <c r="BC34" s="120">
        <f t="shared" si="23"/>
        <v>0</v>
      </c>
      <c r="BD34" s="120">
        <f>IF($C$17="SI",(C34*3*('Motore 2023'!$B$41+'Motore 2023'!$B$42+'Motore 2023'!$B$43+'Motore 2023'!$B$44)),(C34*1*('Motore 2023'!$B$41+'Motore 2023'!$B$42+'Motore 2023'!$B$43+'Motore 2023'!$B$44)))</f>
        <v>0</v>
      </c>
      <c r="BE34" s="121">
        <f>IF($C$17="SI",(D34*3*('Motore 2021'!$B$41+'Motore 2021'!$B$42+'Motore 2021'!$D$43+'Motore 2021'!$B$44)),(D34*1*('Motore 2021'!$B$41+'Motore 2021'!$B$42+'Motore 2021'!$D$43+'Motore 2021'!$B$44)))</f>
        <v>0</v>
      </c>
      <c r="BF34" s="120">
        <f>IF($C$17="SI",(C34*3*('Motore 2023'!$B$41+'Motore 2023'!$B$42+'Motore 2023'!$B$43+'Motore 2023'!$B$44))+((C34*3*('Motore 2023'!$B$41+'Motore 2023'!$B$42+'Motore 2023'!$B$43+'Motore 2023'!$B$44))*10%),(C34*1*('Motore 2023'!$B$41+'Motore 2023'!$B$42+'Motore 2023'!$B$43+'Motore 2023'!$B$44))+((C34*1*('Motore 2023'!$B$41+'Motore 2023'!$B$42+'Motore 2023'!$B$43+'Motore 2023'!$B$44))*10%))</f>
        <v>0</v>
      </c>
      <c r="BG34" s="120">
        <f>IF($C$17="SI",(D34*3*('Motore 2021'!$B$41+'Motore 2021'!$B$42+'Motore 2021'!$D$43+'Motore 2021'!$B$44))+((D34*3*('Motore 2021'!$B$41+'Motore 2021'!$B$42+'Motore 2021'!$D$43+'Motore 2021'!$B$44))*10%),(D34*1*('Motore 2021'!$B$41+'Motore 2021'!$B$42+'Motore 2021'!$D$43+'Motore 2021'!$B$44))+((D34*1*('Motore 2021'!$B$41+'Motore 2021'!$B$42+'Motore 2021'!$D$43+'Motore 2021'!$B$44))*10%))</f>
        <v>0</v>
      </c>
      <c r="BH34" s="120">
        <f t="shared" si="24"/>
        <v>0</v>
      </c>
      <c r="BI34" s="120">
        <f t="shared" si="25"/>
        <v>0</v>
      </c>
      <c r="BJ34" s="120">
        <f>IF(H34&lt;&gt;0,IF($C$17="SI",((('Motore 2023'!$B$47+'Motore 2023'!$B$50+'Motore 2023'!$B$53)/365)*$D$14)+(((('Motore 2023'!$B$47+'Motore 2023'!$B$50+'Motore 2021'!$B$53)/365)*$D$14)*10%),(('Motore 2023'!$B$53/365)*$D$14)+(('Motore 2023'!$B$53/365)*$D$14)*10%),0)</f>
        <v>0</v>
      </c>
      <c r="BK34" s="120">
        <f>IF(H34&lt;&gt;0,IF($C$17="SI",((('Motore 2021'!$B$47+'Motore 2021'!$B$50+'Motore 2021'!$B$53)/365)*$D$13)+(((('Motore 2021'!$B$47+'Motore 2021'!$B$50+'Motore 2021'!$B$53)/365)*$D$13)*10%),(('Motore 2021'!$B$53/365)*$D$13)+(('Motore 2021'!$B$53/365)*$D$13)*10%),0)</f>
        <v>0</v>
      </c>
      <c r="BL34" s="120">
        <f>IF(H34&lt;&gt;0,IF($C$17="SI",((('Motore 2023'!$B$47+'Motore 2023'!$B$50+'Motore 2023'!$B$53)/365)*$D$14),(('Motore 2023'!$B$53/365)*$D$14)),0)</f>
        <v>0</v>
      </c>
      <c r="BM34" s="120">
        <f>IF(H34&lt;&gt;0,IF($C$17="SI",((('Motore 2021'!$B$47+'Motore 2021'!$B$50+'Motore 2021'!$B$53)/365)*$D$13),(('Motore 2021'!$B$53/365)*$D$13)),0)</f>
        <v>0</v>
      </c>
      <c r="BN34" s="120">
        <f t="shared" si="26"/>
        <v>0</v>
      </c>
      <c r="BO34" s="122">
        <f t="shared" si="27"/>
        <v>0</v>
      </c>
      <c r="BP34" s="42"/>
    </row>
    <row r="35" spans="1:68" x14ac:dyDescent="0.3">
      <c r="A35" s="65" t="s">
        <v>6</v>
      </c>
      <c r="B35" s="51">
        <v>0</v>
      </c>
      <c r="C35" s="51">
        <v>0</v>
      </c>
      <c r="D35" s="51">
        <v>0</v>
      </c>
      <c r="E35" s="51">
        <f t="shared" si="12"/>
        <v>0</v>
      </c>
      <c r="F35" s="55" t="s">
        <v>8</v>
      </c>
      <c r="G35" s="62">
        <f t="shared" si="13"/>
        <v>0</v>
      </c>
      <c r="H35" s="62">
        <f t="shared" si="14"/>
        <v>0</v>
      </c>
      <c r="I35" s="63">
        <f t="shared" si="15"/>
        <v>0</v>
      </c>
      <c r="J35" s="63">
        <f t="shared" si="16"/>
        <v>0</v>
      </c>
      <c r="K35" s="64">
        <f t="shared" si="0"/>
        <v>0</v>
      </c>
      <c r="L35" s="64">
        <f t="shared" si="1"/>
        <v>0</v>
      </c>
      <c r="M35" s="106">
        <f>IF(K35&lt;'Motore 2023'!$H$28,Ripartizione!K35,'Motore 2023'!$H$28)</f>
        <v>0</v>
      </c>
      <c r="N35" s="106">
        <f>IF(L35&lt;'Motore 2021'!$H$28,Ripartizione!L35,'Motore 2021'!$H$28)</f>
        <v>0</v>
      </c>
      <c r="O35" s="106">
        <f t="shared" si="2"/>
        <v>0</v>
      </c>
      <c r="P35" s="106">
        <f t="shared" si="3"/>
        <v>0</v>
      </c>
      <c r="Q35" s="106">
        <f>ROUND(O35*'Motore 2023'!$E$28,2)</f>
        <v>0</v>
      </c>
      <c r="R35" s="106">
        <f>ROUND(P35*'Motore 2021'!$E$28,2)</f>
        <v>0</v>
      </c>
      <c r="S35" s="106">
        <f>IF((K35-M35)&lt;'Motore 2023'!$H$29,(K35-M35),'Motore 2023'!$H$29)</f>
        <v>0</v>
      </c>
      <c r="T35" s="106">
        <f>IF((L35-N35)&lt;'Motore 2021'!$H$29,(L35-N35),'Motore 2021'!$H$29)</f>
        <v>0</v>
      </c>
      <c r="U35" s="106">
        <f t="shared" si="4"/>
        <v>0</v>
      </c>
      <c r="V35" s="106">
        <f t="shared" si="5"/>
        <v>0</v>
      </c>
      <c r="W35" s="106">
        <f>ROUND(U35*'Motore 2023'!$E$29,2)</f>
        <v>0</v>
      </c>
      <c r="X35" s="106">
        <f>ROUND(V35*'Motore 2021'!$E$29,2)</f>
        <v>0</v>
      </c>
      <c r="Y35" s="106">
        <f>IF(K35-M35-S35&lt;'Motore 2023'!$H$30,(Ripartizione!K35-Ripartizione!M35-Ripartizione!S35),'Motore 2023'!$H$30)</f>
        <v>0</v>
      </c>
      <c r="Z35" s="106">
        <f>IF(L35-N35-T35&lt;'Motore 2021'!$H$30,(Ripartizione!L35-Ripartizione!N35-Ripartizione!T35),'Motore 2021'!$H$30)</f>
        <v>0</v>
      </c>
      <c r="AA35" s="106">
        <f t="shared" si="6"/>
        <v>0</v>
      </c>
      <c r="AB35" s="106">
        <f t="shared" si="7"/>
        <v>0</v>
      </c>
      <c r="AC35" s="106">
        <f>ROUND(AA35*'Motore 2023'!$E$30,2)</f>
        <v>0</v>
      </c>
      <c r="AD35" s="106">
        <f>ROUND(AB35*'Motore 2021'!$E$30,2)</f>
        <v>0</v>
      </c>
      <c r="AE35" s="106">
        <f>IF((K35-M35-S35-Y35)&lt;'Motore 2023'!$H$31, (K35-M35-S35-Y35),'Motore 2023'!$H$31)</f>
        <v>0</v>
      </c>
      <c r="AF35" s="106">
        <f>IF((L35-N35-T35-Z35)&lt;'Motore 2021'!$H$31, (L35-N35-T35-Z35),'Motore 2021'!$H$31)</f>
        <v>0</v>
      </c>
      <c r="AG35" s="106">
        <f t="shared" si="8"/>
        <v>0</v>
      </c>
      <c r="AH35" s="106">
        <f t="shared" si="9"/>
        <v>0</v>
      </c>
      <c r="AI35" s="106">
        <f>ROUND(AG35*'Motore 2023'!$E$31,2)</f>
        <v>0</v>
      </c>
      <c r="AJ35" s="106">
        <f>ROUND(AH35*'Motore 2021'!$E$31,2)</f>
        <v>0</v>
      </c>
      <c r="AK35" s="106">
        <f t="shared" si="17"/>
        <v>0</v>
      </c>
      <c r="AL35" s="106">
        <f t="shared" si="18"/>
        <v>0</v>
      </c>
      <c r="AM35" s="106">
        <f t="shared" si="10"/>
        <v>0</v>
      </c>
      <c r="AN35" s="106">
        <f t="shared" si="11"/>
        <v>0</v>
      </c>
      <c r="AO35" s="106">
        <f>ROUND(AM35*'Motore 2023'!$E$32,2)</f>
        <v>0</v>
      </c>
      <c r="AP35" s="106">
        <f>ROUND(AN35*'Motore 2021'!$E$32,2)</f>
        <v>0</v>
      </c>
      <c r="AQ35" s="117">
        <f>IF(B35&lt;&gt;0,((Q35+R35)*Ripartizione!B35),Q35+R35)</f>
        <v>0</v>
      </c>
      <c r="AR35" s="117">
        <f>IF(B35&lt;&gt;0,((Ripartizione!B35*W35)+(Ripartizione!B35*X35)), W35+X35)</f>
        <v>0</v>
      </c>
      <c r="AS35" s="117">
        <f t="shared" si="19"/>
        <v>0</v>
      </c>
      <c r="AT35" s="117">
        <f>IF(B35&lt;&gt;0,((Ripartizione!B35*AI35)+(Ripartizione!B35*AJ35)), AI35+AJ35)</f>
        <v>0</v>
      </c>
      <c r="AU35" s="117">
        <f>IF(B35&lt;&gt;0,((Ripartizione!B35*AO35)+(Ripartizione!B35*AP35)), AO35+AP35)</f>
        <v>0</v>
      </c>
      <c r="AV35" s="117">
        <f t="shared" si="20"/>
        <v>0</v>
      </c>
      <c r="AW35" s="117">
        <f t="shared" si="21"/>
        <v>0</v>
      </c>
      <c r="AX35" s="117">
        <f>IF($C$17="SI",((C35*'Motore 2023'!$B$35) + (D35*'Motore 2021'!$B$35)),0)</f>
        <v>0</v>
      </c>
      <c r="AY35" s="118">
        <f>IF($C$17="SI",((C35*'Motore 2023'!$B$35)+(C35*'Motore 2023'!$B$35)*10% + (D35*'Motore 2023'!$B$35)+(D35*'Motore 2023'!$B$35)*10%),0)</f>
        <v>0</v>
      </c>
      <c r="AZ35" s="119">
        <f>IF($C$17="SI",(((C35*'Motore 2023'!$B$38))+((D35*'Motore 2021'!$B$38))),0)</f>
        <v>0</v>
      </c>
      <c r="BA35" s="118">
        <f>IF($C$17="SI",(((C35*'Motore 2023'!$B$38)+((C35*'Motore 2023'!$B$38)*10%))+((D35*'Motore 2023'!$B$38)+((D35*'Motore 2023'!$B$38)*10%))),0)</f>
        <v>0</v>
      </c>
      <c r="BB35" s="118">
        <f t="shared" si="22"/>
        <v>0</v>
      </c>
      <c r="BC35" s="120">
        <f t="shared" si="23"/>
        <v>0</v>
      </c>
      <c r="BD35" s="120">
        <f>IF($C$17="SI",(C35*3*('Motore 2023'!$B$41+'Motore 2023'!$B$42+'Motore 2023'!$B$43+'Motore 2023'!$B$44)),(C35*1*('Motore 2023'!$B$41+'Motore 2023'!$B$42+'Motore 2023'!$B$43+'Motore 2023'!$B$44)))</f>
        <v>0</v>
      </c>
      <c r="BE35" s="121">
        <f>IF($C$17="SI",(D35*3*('Motore 2021'!$B$41+'Motore 2021'!$B$42+'Motore 2021'!$D$43+'Motore 2021'!$B$44)),(D35*1*('Motore 2021'!$B$41+'Motore 2021'!$B$42+'Motore 2021'!$D$43+'Motore 2021'!$B$44)))</f>
        <v>0</v>
      </c>
      <c r="BF35" s="120">
        <f>IF($C$17="SI",(C35*3*('Motore 2023'!$B$41+'Motore 2023'!$B$42+'Motore 2023'!$B$43+'Motore 2023'!$B$44))+((C35*3*('Motore 2023'!$B$41+'Motore 2023'!$B$42+'Motore 2023'!$B$43+'Motore 2023'!$B$44))*10%),(C35*1*('Motore 2023'!$B$41+'Motore 2023'!$B$42+'Motore 2023'!$B$43+'Motore 2023'!$B$44))+((C35*1*('Motore 2023'!$B$41+'Motore 2023'!$B$42+'Motore 2023'!$B$43+'Motore 2023'!$B$44))*10%))</f>
        <v>0</v>
      </c>
      <c r="BG35" s="120">
        <f>IF($C$17="SI",(D35*3*('Motore 2021'!$B$41+'Motore 2021'!$B$42+'Motore 2021'!$D$43+'Motore 2021'!$B$44))+((D35*3*('Motore 2021'!$B$41+'Motore 2021'!$B$42+'Motore 2021'!$D$43+'Motore 2021'!$B$44))*10%),(D35*1*('Motore 2021'!$B$41+'Motore 2021'!$B$42+'Motore 2021'!$D$43+'Motore 2021'!$B$44))+((D35*1*('Motore 2021'!$B$41+'Motore 2021'!$B$42+'Motore 2021'!$D$43+'Motore 2021'!$B$44))*10%))</f>
        <v>0</v>
      </c>
      <c r="BH35" s="120">
        <f t="shared" si="24"/>
        <v>0</v>
      </c>
      <c r="BI35" s="120">
        <f t="shared" si="25"/>
        <v>0</v>
      </c>
      <c r="BJ35" s="120">
        <f>IF(H35&lt;&gt;0,IF($C$17="SI",((('Motore 2023'!$B$47+'Motore 2023'!$B$50+'Motore 2023'!$B$53)/365)*$D$14)+(((('Motore 2023'!$B$47+'Motore 2023'!$B$50+'Motore 2021'!$B$53)/365)*$D$14)*10%),(('Motore 2023'!$B$53/365)*$D$14)+(('Motore 2023'!$B$53/365)*$D$14)*10%),0)</f>
        <v>0</v>
      </c>
      <c r="BK35" s="120">
        <f>IF(H35&lt;&gt;0,IF($C$17="SI",((('Motore 2021'!$B$47+'Motore 2021'!$B$50+'Motore 2021'!$B$53)/365)*$D$13)+(((('Motore 2021'!$B$47+'Motore 2021'!$B$50+'Motore 2021'!$B$53)/365)*$D$13)*10%),(('Motore 2021'!$B$53/365)*$D$13)+(('Motore 2021'!$B$53/365)*$D$13)*10%),0)</f>
        <v>0</v>
      </c>
      <c r="BL35" s="120">
        <f>IF(H35&lt;&gt;0,IF($C$17="SI",((('Motore 2023'!$B$47+'Motore 2023'!$B$50+'Motore 2023'!$B$53)/365)*$D$14),(('Motore 2023'!$B$53/365)*$D$14)),0)</f>
        <v>0</v>
      </c>
      <c r="BM35" s="120">
        <f>IF(H35&lt;&gt;0,IF($C$17="SI",((('Motore 2021'!$B$47+'Motore 2021'!$B$50+'Motore 2021'!$B$53)/365)*$D$13),(('Motore 2021'!$B$53/365)*$D$13)),0)</f>
        <v>0</v>
      </c>
      <c r="BN35" s="120">
        <f t="shared" si="26"/>
        <v>0</v>
      </c>
      <c r="BO35" s="122">
        <f t="shared" si="27"/>
        <v>0</v>
      </c>
      <c r="BP35" s="42"/>
    </row>
    <row r="36" spans="1:68" x14ac:dyDescent="0.3">
      <c r="A36" s="65" t="s">
        <v>7</v>
      </c>
      <c r="B36" s="51">
        <v>0</v>
      </c>
      <c r="C36" s="51">
        <v>0</v>
      </c>
      <c r="D36" s="51">
        <v>0</v>
      </c>
      <c r="E36" s="51">
        <f t="shared" si="12"/>
        <v>0</v>
      </c>
      <c r="F36" s="55" t="s">
        <v>8</v>
      </c>
      <c r="G36" s="62">
        <f t="shared" si="13"/>
        <v>0</v>
      </c>
      <c r="H36" s="62">
        <f t="shared" si="14"/>
        <v>0</v>
      </c>
      <c r="I36" s="63">
        <f t="shared" si="15"/>
        <v>0</v>
      </c>
      <c r="J36" s="63">
        <f t="shared" si="16"/>
        <v>0</v>
      </c>
      <c r="K36" s="64">
        <f t="shared" si="0"/>
        <v>0</v>
      </c>
      <c r="L36" s="64">
        <f t="shared" si="1"/>
        <v>0</v>
      </c>
      <c r="M36" s="106">
        <f>IF(K36&lt;'Motore 2023'!$H$28,Ripartizione!K36,'Motore 2023'!$H$28)</f>
        <v>0</v>
      </c>
      <c r="N36" s="106">
        <f>IF(L36&lt;'Motore 2021'!$H$28,Ripartizione!L36,'Motore 2021'!$H$28)</f>
        <v>0</v>
      </c>
      <c r="O36" s="106">
        <f t="shared" si="2"/>
        <v>0</v>
      </c>
      <c r="P36" s="106">
        <f t="shared" si="3"/>
        <v>0</v>
      </c>
      <c r="Q36" s="106">
        <f>ROUND(O36*'Motore 2023'!$E$28,2)</f>
        <v>0</v>
      </c>
      <c r="R36" s="106">
        <f>ROUND(P36*'Motore 2021'!$E$28,2)</f>
        <v>0</v>
      </c>
      <c r="S36" s="106">
        <f>IF((K36-M36)&lt;'Motore 2023'!$H$29,(K36-M36),'Motore 2023'!$H$29)</f>
        <v>0</v>
      </c>
      <c r="T36" s="106">
        <f>IF((L36-N36)&lt;'Motore 2021'!$H$29,(L36-N36),'Motore 2021'!$H$29)</f>
        <v>0</v>
      </c>
      <c r="U36" s="106">
        <f t="shared" si="4"/>
        <v>0</v>
      </c>
      <c r="V36" s="106">
        <f t="shared" si="5"/>
        <v>0</v>
      </c>
      <c r="W36" s="106">
        <f>ROUND(U36*'Motore 2023'!$E$29,2)</f>
        <v>0</v>
      </c>
      <c r="X36" s="106">
        <f>ROUND(V36*'Motore 2021'!$E$29,2)</f>
        <v>0</v>
      </c>
      <c r="Y36" s="106">
        <f>IF(K36-M36-S36&lt;'Motore 2023'!$H$30,(Ripartizione!K36-Ripartizione!M36-Ripartizione!S36),'Motore 2023'!$H$30)</f>
        <v>0</v>
      </c>
      <c r="Z36" s="106">
        <f>IF(L36-N36-T36&lt;'Motore 2021'!$H$30,(Ripartizione!L36-Ripartizione!N36-Ripartizione!T36),'Motore 2021'!$H$30)</f>
        <v>0</v>
      </c>
      <c r="AA36" s="106">
        <f t="shared" si="6"/>
        <v>0</v>
      </c>
      <c r="AB36" s="106">
        <f t="shared" si="7"/>
        <v>0</v>
      </c>
      <c r="AC36" s="106">
        <f>ROUND(AA36*'Motore 2023'!$E$30,2)</f>
        <v>0</v>
      </c>
      <c r="AD36" s="106">
        <f>ROUND(AB36*'Motore 2021'!$E$30,2)</f>
        <v>0</v>
      </c>
      <c r="AE36" s="106">
        <f>IF((K36-M36-S36-Y36)&lt;'Motore 2023'!$H$31, (K36-M36-S36-Y36),'Motore 2023'!$H$31)</f>
        <v>0</v>
      </c>
      <c r="AF36" s="106">
        <f>IF((L36-N36-T36-Z36)&lt;'Motore 2021'!$H$31, (L36-N36-T36-Z36),'Motore 2021'!$H$31)</f>
        <v>0</v>
      </c>
      <c r="AG36" s="106">
        <f t="shared" si="8"/>
        <v>0</v>
      </c>
      <c r="AH36" s="106">
        <f t="shared" si="9"/>
        <v>0</v>
      </c>
      <c r="AI36" s="106">
        <f>ROUND(AG36*'Motore 2023'!$E$31,2)</f>
        <v>0</v>
      </c>
      <c r="AJ36" s="106">
        <f>ROUND(AH36*'Motore 2021'!$E$31,2)</f>
        <v>0</v>
      </c>
      <c r="AK36" s="106">
        <f t="shared" si="17"/>
        <v>0</v>
      </c>
      <c r="AL36" s="106">
        <f t="shared" si="18"/>
        <v>0</v>
      </c>
      <c r="AM36" s="106">
        <f t="shared" si="10"/>
        <v>0</v>
      </c>
      <c r="AN36" s="106">
        <f t="shared" si="11"/>
        <v>0</v>
      </c>
      <c r="AO36" s="106">
        <f>ROUND(AM36*'Motore 2023'!$E$32,2)</f>
        <v>0</v>
      </c>
      <c r="AP36" s="106">
        <f>ROUND(AN36*'Motore 2021'!$E$32,2)</f>
        <v>0</v>
      </c>
      <c r="AQ36" s="117">
        <f>IF(B36&lt;&gt;0,((Q36+R36)*Ripartizione!B36),Q36+R36)</f>
        <v>0</v>
      </c>
      <c r="AR36" s="117">
        <f>IF(B36&lt;&gt;0,((Ripartizione!B36*W36)+(Ripartizione!B36*X36)), W36+X36)</f>
        <v>0</v>
      </c>
      <c r="AS36" s="117">
        <f t="shared" si="19"/>
        <v>0</v>
      </c>
      <c r="AT36" s="117">
        <f>IF(B36&lt;&gt;0,((Ripartizione!B36*AI36)+(Ripartizione!B36*AJ36)), AI36+AJ36)</f>
        <v>0</v>
      </c>
      <c r="AU36" s="117">
        <f>IF(B36&lt;&gt;0,((Ripartizione!B36*AO36)+(Ripartizione!B36*AP36)), AO36+AP36)</f>
        <v>0</v>
      </c>
      <c r="AV36" s="117">
        <f t="shared" si="20"/>
        <v>0</v>
      </c>
      <c r="AW36" s="117">
        <f t="shared" si="21"/>
        <v>0</v>
      </c>
      <c r="AX36" s="117">
        <f>IF($C$17="SI",((C36*'Motore 2023'!$B$35) + (D36*'Motore 2021'!$B$35)),0)</f>
        <v>0</v>
      </c>
      <c r="AY36" s="118">
        <f>IF($C$17="SI",((C36*'Motore 2023'!$B$35)+(C36*'Motore 2023'!$B$35)*10% + (D36*'Motore 2023'!$B$35)+(D36*'Motore 2023'!$B$35)*10%),0)</f>
        <v>0</v>
      </c>
      <c r="AZ36" s="119">
        <f>IF($C$17="SI",(((C36*'Motore 2023'!$B$38))+((D36*'Motore 2021'!$B$38))),0)</f>
        <v>0</v>
      </c>
      <c r="BA36" s="118">
        <f>IF($C$17="SI",(((C36*'Motore 2023'!$B$38)+((C36*'Motore 2023'!$B$38)*10%))+((D36*'Motore 2023'!$B$38)+((D36*'Motore 2023'!$B$38)*10%))),0)</f>
        <v>0</v>
      </c>
      <c r="BB36" s="118">
        <f t="shared" si="22"/>
        <v>0</v>
      </c>
      <c r="BC36" s="120">
        <f t="shared" si="23"/>
        <v>0</v>
      </c>
      <c r="BD36" s="120">
        <f>IF($C$17="SI",(C36*3*('Motore 2023'!$B$41+'Motore 2023'!$B$42+'Motore 2023'!$B$43+'Motore 2023'!$B$44)),(C36*1*('Motore 2023'!$B$41+'Motore 2023'!$B$42+'Motore 2023'!$B$43+'Motore 2023'!$B$44)))</f>
        <v>0</v>
      </c>
      <c r="BE36" s="121">
        <f>IF($C$17="SI",(D36*3*('Motore 2021'!$B$41+'Motore 2021'!$B$42+'Motore 2021'!$D$43+'Motore 2021'!$B$44)),(D36*1*('Motore 2021'!$B$41+'Motore 2021'!$B$42+'Motore 2021'!$D$43+'Motore 2021'!$B$44)))</f>
        <v>0</v>
      </c>
      <c r="BF36" s="120">
        <f>IF($C$17="SI",(C36*3*('Motore 2023'!$B$41+'Motore 2023'!$B$42+'Motore 2023'!$B$43+'Motore 2023'!$B$44))+((C36*3*('Motore 2023'!$B$41+'Motore 2023'!$B$42+'Motore 2023'!$B$43+'Motore 2023'!$B$44))*10%),(C36*1*('Motore 2023'!$B$41+'Motore 2023'!$B$42+'Motore 2023'!$B$43+'Motore 2023'!$B$44))+((C36*1*('Motore 2023'!$B$41+'Motore 2023'!$B$42+'Motore 2023'!$B$43+'Motore 2023'!$B$44))*10%))</f>
        <v>0</v>
      </c>
      <c r="BG36" s="120">
        <f>IF($C$17="SI",(D36*3*('Motore 2021'!$B$41+'Motore 2021'!$B$42+'Motore 2021'!$D$43+'Motore 2021'!$B$44))+((D36*3*('Motore 2021'!$B$41+'Motore 2021'!$B$42+'Motore 2021'!$D$43+'Motore 2021'!$B$44))*10%),(D36*1*('Motore 2021'!$B$41+'Motore 2021'!$B$42+'Motore 2021'!$D$43+'Motore 2021'!$B$44))+((D36*1*('Motore 2021'!$B$41+'Motore 2021'!$B$42+'Motore 2021'!$D$43+'Motore 2021'!$B$44))*10%))</f>
        <v>0</v>
      </c>
      <c r="BH36" s="120">
        <f t="shared" si="24"/>
        <v>0</v>
      </c>
      <c r="BI36" s="120">
        <f t="shared" si="25"/>
        <v>0</v>
      </c>
      <c r="BJ36" s="120">
        <f>IF(H36&lt;&gt;0,IF($C$17="SI",((('Motore 2023'!$B$47+'Motore 2023'!$B$50+'Motore 2023'!$B$53)/365)*$D$14)+(((('Motore 2023'!$B$47+'Motore 2023'!$B$50+'Motore 2021'!$B$53)/365)*$D$14)*10%),(('Motore 2023'!$B$53/365)*$D$14)+(('Motore 2023'!$B$53/365)*$D$14)*10%),0)</f>
        <v>0</v>
      </c>
      <c r="BK36" s="120">
        <f>IF(H36&lt;&gt;0,IF($C$17="SI",((('Motore 2021'!$B$47+'Motore 2021'!$B$50+'Motore 2021'!$B$53)/365)*$D$13)+(((('Motore 2021'!$B$47+'Motore 2021'!$B$50+'Motore 2021'!$B$53)/365)*$D$13)*10%),(('Motore 2021'!$B$53/365)*$D$13)+(('Motore 2021'!$B$53/365)*$D$13)*10%),0)</f>
        <v>0</v>
      </c>
      <c r="BL36" s="120">
        <f>IF(H36&lt;&gt;0,IF($C$17="SI",((('Motore 2023'!$B$47+'Motore 2023'!$B$50+'Motore 2023'!$B$53)/365)*$D$14),(('Motore 2023'!$B$53/365)*$D$14)),0)</f>
        <v>0</v>
      </c>
      <c r="BM36" s="120">
        <f>IF(H36&lt;&gt;0,IF($C$17="SI",((('Motore 2021'!$B$47+'Motore 2021'!$B$50+'Motore 2021'!$B$53)/365)*$D$13),(('Motore 2021'!$B$53/365)*$D$13)),0)</f>
        <v>0</v>
      </c>
      <c r="BN36" s="120">
        <f t="shared" si="26"/>
        <v>0</v>
      </c>
      <c r="BO36" s="122">
        <f t="shared" si="27"/>
        <v>0</v>
      </c>
      <c r="BP36" s="42"/>
    </row>
    <row r="37" spans="1:68" x14ac:dyDescent="0.3">
      <c r="A37" s="65" t="s">
        <v>9</v>
      </c>
      <c r="B37" s="51">
        <v>0</v>
      </c>
      <c r="C37" s="51">
        <v>0</v>
      </c>
      <c r="D37" s="51">
        <v>0</v>
      </c>
      <c r="E37" s="51">
        <f t="shared" si="12"/>
        <v>0</v>
      </c>
      <c r="F37" s="55" t="s">
        <v>8</v>
      </c>
      <c r="G37" s="62">
        <f t="shared" si="13"/>
        <v>0</v>
      </c>
      <c r="H37" s="62">
        <f t="shared" si="14"/>
        <v>0</v>
      </c>
      <c r="I37" s="63">
        <f t="shared" si="15"/>
        <v>0</v>
      </c>
      <c r="J37" s="63">
        <f t="shared" si="16"/>
        <v>0</v>
      </c>
      <c r="K37" s="64">
        <f t="shared" si="0"/>
        <v>0</v>
      </c>
      <c r="L37" s="64">
        <f t="shared" si="1"/>
        <v>0</v>
      </c>
      <c r="M37" s="106">
        <f>IF(K37&lt;'Motore 2023'!$H$28,Ripartizione!K37,'Motore 2023'!$H$28)</f>
        <v>0</v>
      </c>
      <c r="N37" s="106">
        <f>IF(L37&lt;'Motore 2021'!$H$28,Ripartizione!L37,'Motore 2021'!$H$28)</f>
        <v>0</v>
      </c>
      <c r="O37" s="106">
        <f t="shared" si="2"/>
        <v>0</v>
      </c>
      <c r="P37" s="106">
        <f t="shared" si="3"/>
        <v>0</v>
      </c>
      <c r="Q37" s="106">
        <f>ROUND(O37*'Motore 2023'!$E$28,2)</f>
        <v>0</v>
      </c>
      <c r="R37" s="106">
        <f>ROUND(P37*'Motore 2021'!$E$28,2)</f>
        <v>0</v>
      </c>
      <c r="S37" s="106">
        <f>IF((K37-M37)&lt;'Motore 2023'!$H$29,(K37-M37),'Motore 2023'!$H$29)</f>
        <v>0</v>
      </c>
      <c r="T37" s="106">
        <f>IF((L37-N37)&lt;'Motore 2021'!$H$29,(L37-N37),'Motore 2021'!$H$29)</f>
        <v>0</v>
      </c>
      <c r="U37" s="106">
        <f t="shared" si="4"/>
        <v>0</v>
      </c>
      <c r="V37" s="106">
        <f t="shared" si="5"/>
        <v>0</v>
      </c>
      <c r="W37" s="106">
        <f>ROUND(U37*'Motore 2023'!$E$29,2)</f>
        <v>0</v>
      </c>
      <c r="X37" s="106">
        <f>ROUND(V37*'Motore 2021'!$E$29,2)</f>
        <v>0</v>
      </c>
      <c r="Y37" s="106">
        <f>IF(K37-M37-S37&lt;'Motore 2023'!$H$30,(Ripartizione!K37-Ripartizione!M37-Ripartizione!S37),'Motore 2023'!$H$30)</f>
        <v>0</v>
      </c>
      <c r="Z37" s="106">
        <f>IF(L37-N37-T37&lt;'Motore 2021'!$H$30,(Ripartizione!L37-Ripartizione!N37-Ripartizione!T37),'Motore 2021'!$H$30)</f>
        <v>0</v>
      </c>
      <c r="AA37" s="106">
        <f t="shared" si="6"/>
        <v>0</v>
      </c>
      <c r="AB37" s="106">
        <f t="shared" si="7"/>
        <v>0</v>
      </c>
      <c r="AC37" s="106">
        <f>ROUND(AA37*'Motore 2023'!$E$30,2)</f>
        <v>0</v>
      </c>
      <c r="AD37" s="106">
        <f>ROUND(AB37*'Motore 2021'!$E$30,2)</f>
        <v>0</v>
      </c>
      <c r="AE37" s="106">
        <f>IF((K37-M37-S37-Y37)&lt;'Motore 2023'!$H$31, (K37-M37-S37-Y37),'Motore 2023'!$H$31)</f>
        <v>0</v>
      </c>
      <c r="AF37" s="106">
        <f>IF((L37-N37-T37-Z37)&lt;'Motore 2021'!$H$31, (L37-N37-T37-Z37),'Motore 2021'!$H$31)</f>
        <v>0</v>
      </c>
      <c r="AG37" s="106">
        <f t="shared" si="8"/>
        <v>0</v>
      </c>
      <c r="AH37" s="106">
        <f t="shared" si="9"/>
        <v>0</v>
      </c>
      <c r="AI37" s="106">
        <f>ROUND(AG37*'Motore 2023'!$E$31,2)</f>
        <v>0</v>
      </c>
      <c r="AJ37" s="106">
        <f>ROUND(AH37*'Motore 2021'!$E$31,2)</f>
        <v>0</v>
      </c>
      <c r="AK37" s="106">
        <f t="shared" si="17"/>
        <v>0</v>
      </c>
      <c r="AL37" s="106">
        <f t="shared" si="18"/>
        <v>0</v>
      </c>
      <c r="AM37" s="106">
        <f t="shared" si="10"/>
        <v>0</v>
      </c>
      <c r="AN37" s="106">
        <f t="shared" si="11"/>
        <v>0</v>
      </c>
      <c r="AO37" s="106">
        <f>ROUND(AM37*'Motore 2023'!$E$32,2)</f>
        <v>0</v>
      </c>
      <c r="AP37" s="106">
        <f>ROUND(AN37*'Motore 2021'!$E$32,2)</f>
        <v>0</v>
      </c>
      <c r="AQ37" s="117">
        <f>IF(B37&lt;&gt;0,((Q37+R37)*Ripartizione!B37),Q37+R37)</f>
        <v>0</v>
      </c>
      <c r="AR37" s="117">
        <f>IF(B37&lt;&gt;0,((Ripartizione!B37*W37)+(Ripartizione!B37*X37)), W37+X37)</f>
        <v>0</v>
      </c>
      <c r="AS37" s="117">
        <f t="shared" si="19"/>
        <v>0</v>
      </c>
      <c r="AT37" s="117">
        <f>IF(B37&lt;&gt;0,((Ripartizione!B37*AI37)+(Ripartizione!B37*AJ37)), AI37+AJ37)</f>
        <v>0</v>
      </c>
      <c r="AU37" s="117">
        <f>IF(B37&lt;&gt;0,((Ripartizione!B37*AO37)+(Ripartizione!B37*AP37)), AO37+AP37)</f>
        <v>0</v>
      </c>
      <c r="AV37" s="117">
        <f t="shared" si="20"/>
        <v>0</v>
      </c>
      <c r="AW37" s="117">
        <f t="shared" si="21"/>
        <v>0</v>
      </c>
      <c r="AX37" s="117">
        <f>IF($C$17="SI",((C37*'Motore 2023'!$B$35) + (D37*'Motore 2021'!$B$35)),0)</f>
        <v>0</v>
      </c>
      <c r="AY37" s="118">
        <f>IF($C$17="SI",((C37*'Motore 2023'!$B$35)+(C37*'Motore 2023'!$B$35)*10% + (D37*'Motore 2023'!$B$35)+(D37*'Motore 2023'!$B$35)*10%),0)</f>
        <v>0</v>
      </c>
      <c r="AZ37" s="119">
        <f>IF($C$17="SI",(((C37*'Motore 2023'!$B$38))+((D37*'Motore 2021'!$B$38))),0)</f>
        <v>0</v>
      </c>
      <c r="BA37" s="118">
        <f>IF($C$17="SI",(((C37*'Motore 2023'!$B$38)+((C37*'Motore 2023'!$B$38)*10%))+((D37*'Motore 2023'!$B$38)+((D37*'Motore 2023'!$B$38)*10%))),0)</f>
        <v>0</v>
      </c>
      <c r="BB37" s="118">
        <f t="shared" si="22"/>
        <v>0</v>
      </c>
      <c r="BC37" s="120">
        <f t="shared" si="23"/>
        <v>0</v>
      </c>
      <c r="BD37" s="120">
        <f>IF($C$17="SI",(C37*3*('Motore 2023'!$B$41+'Motore 2023'!$B$42+'Motore 2023'!$B$43+'Motore 2023'!$B$44)),(C37*1*('Motore 2023'!$B$41+'Motore 2023'!$B$42+'Motore 2023'!$B$43+'Motore 2023'!$B$44)))</f>
        <v>0</v>
      </c>
      <c r="BE37" s="121">
        <f>IF($C$17="SI",(D37*3*('Motore 2021'!$B$41+'Motore 2021'!$B$42+'Motore 2021'!$D$43+'Motore 2021'!$B$44)),(D37*1*('Motore 2021'!$B$41+'Motore 2021'!$B$42+'Motore 2021'!$D$43+'Motore 2021'!$B$44)))</f>
        <v>0</v>
      </c>
      <c r="BF37" s="120">
        <f>IF($C$17="SI",(C37*3*('Motore 2023'!$B$41+'Motore 2023'!$B$42+'Motore 2023'!$B$43+'Motore 2023'!$B$44))+((C37*3*('Motore 2023'!$B$41+'Motore 2023'!$B$42+'Motore 2023'!$B$43+'Motore 2023'!$B$44))*10%),(C37*1*('Motore 2023'!$B$41+'Motore 2023'!$B$42+'Motore 2023'!$B$43+'Motore 2023'!$B$44))+((C37*1*('Motore 2023'!$B$41+'Motore 2023'!$B$42+'Motore 2023'!$B$43+'Motore 2023'!$B$44))*10%))</f>
        <v>0</v>
      </c>
      <c r="BG37" s="120">
        <f>IF($C$17="SI",(D37*3*('Motore 2021'!$B$41+'Motore 2021'!$B$42+'Motore 2021'!$D$43+'Motore 2021'!$B$44))+((D37*3*('Motore 2021'!$B$41+'Motore 2021'!$B$42+'Motore 2021'!$D$43+'Motore 2021'!$B$44))*10%),(D37*1*('Motore 2021'!$B$41+'Motore 2021'!$B$42+'Motore 2021'!$D$43+'Motore 2021'!$B$44))+((D37*1*('Motore 2021'!$B$41+'Motore 2021'!$B$42+'Motore 2021'!$D$43+'Motore 2021'!$B$44))*10%))</f>
        <v>0</v>
      </c>
      <c r="BH37" s="120">
        <f t="shared" si="24"/>
        <v>0</v>
      </c>
      <c r="BI37" s="120">
        <f t="shared" si="25"/>
        <v>0</v>
      </c>
      <c r="BJ37" s="120">
        <f>IF(H37&lt;&gt;0,IF($C$17="SI",((('Motore 2023'!$B$47+'Motore 2023'!$B$50+'Motore 2023'!$B$53)/365)*$D$14)+(((('Motore 2023'!$B$47+'Motore 2023'!$B$50+'Motore 2021'!$B$53)/365)*$D$14)*10%),(('Motore 2023'!$B$53/365)*$D$14)+(('Motore 2023'!$B$53/365)*$D$14)*10%),0)</f>
        <v>0</v>
      </c>
      <c r="BK37" s="120">
        <f>IF(H37&lt;&gt;0,IF($C$17="SI",((('Motore 2021'!$B$47+'Motore 2021'!$B$50+'Motore 2021'!$B$53)/365)*$D$13)+(((('Motore 2021'!$B$47+'Motore 2021'!$B$50+'Motore 2021'!$B$53)/365)*$D$13)*10%),(('Motore 2021'!$B$53/365)*$D$13)+(('Motore 2021'!$B$53/365)*$D$13)*10%),0)</f>
        <v>0</v>
      </c>
      <c r="BL37" s="120">
        <f>IF(H37&lt;&gt;0,IF($C$17="SI",((('Motore 2023'!$B$47+'Motore 2023'!$B$50+'Motore 2023'!$B$53)/365)*$D$14),(('Motore 2023'!$B$53/365)*$D$14)),0)</f>
        <v>0</v>
      </c>
      <c r="BM37" s="120">
        <f>IF(H37&lt;&gt;0,IF($C$17="SI",((('Motore 2021'!$B$47+'Motore 2021'!$B$50+'Motore 2021'!$B$53)/365)*$D$13),(('Motore 2021'!$B$53/365)*$D$13)),0)</f>
        <v>0</v>
      </c>
      <c r="BN37" s="120">
        <f t="shared" si="26"/>
        <v>0</v>
      </c>
      <c r="BO37" s="122">
        <f t="shared" si="27"/>
        <v>0</v>
      </c>
      <c r="BP37" s="42"/>
    </row>
    <row r="38" spans="1:68" x14ac:dyDescent="0.3">
      <c r="A38" s="65" t="s">
        <v>10</v>
      </c>
      <c r="B38" s="51">
        <v>0</v>
      </c>
      <c r="C38" s="51">
        <v>0</v>
      </c>
      <c r="D38" s="51">
        <v>0</v>
      </c>
      <c r="E38" s="51">
        <f t="shared" si="12"/>
        <v>0</v>
      </c>
      <c r="F38" s="55" t="s">
        <v>8</v>
      </c>
      <c r="G38" s="62">
        <f t="shared" si="13"/>
        <v>0</v>
      </c>
      <c r="H38" s="62">
        <f t="shared" si="14"/>
        <v>0</v>
      </c>
      <c r="I38" s="63">
        <f t="shared" si="15"/>
        <v>0</v>
      </c>
      <c r="J38" s="63">
        <f t="shared" si="16"/>
        <v>0</v>
      </c>
      <c r="K38" s="64">
        <f t="shared" si="0"/>
        <v>0</v>
      </c>
      <c r="L38" s="64">
        <f t="shared" si="1"/>
        <v>0</v>
      </c>
      <c r="M38" s="106">
        <f>IF(K38&lt;'Motore 2023'!$H$28,Ripartizione!K38,'Motore 2023'!$H$28)</f>
        <v>0</v>
      </c>
      <c r="N38" s="106">
        <f>IF(L38&lt;'Motore 2021'!$H$28,Ripartizione!L38,'Motore 2021'!$H$28)</f>
        <v>0</v>
      </c>
      <c r="O38" s="106">
        <f t="shared" si="2"/>
        <v>0</v>
      </c>
      <c r="P38" s="106">
        <f t="shared" si="3"/>
        <v>0</v>
      </c>
      <c r="Q38" s="106">
        <f>ROUND(O38*'Motore 2023'!$E$28,2)</f>
        <v>0</v>
      </c>
      <c r="R38" s="106">
        <f>ROUND(P38*'Motore 2021'!$E$28,2)</f>
        <v>0</v>
      </c>
      <c r="S38" s="106">
        <f>IF((K38-M38)&lt;'Motore 2023'!$H$29,(K38-M38),'Motore 2023'!$H$29)</f>
        <v>0</v>
      </c>
      <c r="T38" s="106">
        <f>IF((L38-N38)&lt;'Motore 2021'!$H$29,(L38-N38),'Motore 2021'!$H$29)</f>
        <v>0</v>
      </c>
      <c r="U38" s="106">
        <f t="shared" si="4"/>
        <v>0</v>
      </c>
      <c r="V38" s="106">
        <f t="shared" si="5"/>
        <v>0</v>
      </c>
      <c r="W38" s="106">
        <f>ROUND(U38*'Motore 2023'!$E$29,2)</f>
        <v>0</v>
      </c>
      <c r="X38" s="106">
        <f>ROUND(V38*'Motore 2021'!$E$29,2)</f>
        <v>0</v>
      </c>
      <c r="Y38" s="106">
        <f>IF(K38-M38-S38&lt;'Motore 2023'!$H$30,(Ripartizione!K38-Ripartizione!M38-Ripartizione!S38),'Motore 2023'!$H$30)</f>
        <v>0</v>
      </c>
      <c r="Z38" s="106">
        <f>IF(L38-N38-T38&lt;'Motore 2021'!$H$30,(Ripartizione!L38-Ripartizione!N38-Ripartizione!T38),'Motore 2021'!$H$30)</f>
        <v>0</v>
      </c>
      <c r="AA38" s="106">
        <f t="shared" si="6"/>
        <v>0</v>
      </c>
      <c r="AB38" s="106">
        <f t="shared" si="7"/>
        <v>0</v>
      </c>
      <c r="AC38" s="106">
        <f>ROUND(AA38*'Motore 2023'!$E$30,2)</f>
        <v>0</v>
      </c>
      <c r="AD38" s="106">
        <f>ROUND(AB38*'Motore 2021'!$E$30,2)</f>
        <v>0</v>
      </c>
      <c r="AE38" s="106">
        <f>IF((K38-M38-S38-Y38)&lt;'Motore 2023'!$H$31, (K38-M38-S38-Y38),'Motore 2023'!$H$31)</f>
        <v>0</v>
      </c>
      <c r="AF38" s="106">
        <f>IF((L38-N38-T38-Z38)&lt;'Motore 2021'!$H$31, (L38-N38-T38-Z38),'Motore 2021'!$H$31)</f>
        <v>0</v>
      </c>
      <c r="AG38" s="106">
        <f t="shared" si="8"/>
        <v>0</v>
      </c>
      <c r="AH38" s="106">
        <f t="shared" si="9"/>
        <v>0</v>
      </c>
      <c r="AI38" s="106">
        <f>ROUND(AG38*'Motore 2023'!$E$31,2)</f>
        <v>0</v>
      </c>
      <c r="AJ38" s="106">
        <f>ROUND(AH38*'Motore 2021'!$E$31,2)</f>
        <v>0</v>
      </c>
      <c r="AK38" s="106">
        <f t="shared" si="17"/>
        <v>0</v>
      </c>
      <c r="AL38" s="106">
        <f t="shared" si="18"/>
        <v>0</v>
      </c>
      <c r="AM38" s="106">
        <f t="shared" si="10"/>
        <v>0</v>
      </c>
      <c r="AN38" s="106">
        <f t="shared" si="11"/>
        <v>0</v>
      </c>
      <c r="AO38" s="106">
        <f>ROUND(AM38*'Motore 2023'!$E$32,2)</f>
        <v>0</v>
      </c>
      <c r="AP38" s="106">
        <f>ROUND(AN38*'Motore 2021'!$E$32,2)</f>
        <v>0</v>
      </c>
      <c r="AQ38" s="117">
        <f>IF(B38&lt;&gt;0,((Q38+R38)*Ripartizione!B38),Q38+R38)</f>
        <v>0</v>
      </c>
      <c r="AR38" s="117">
        <f>IF(B38&lt;&gt;0,((Ripartizione!B38*W38)+(Ripartizione!B38*X38)), W38+X38)</f>
        <v>0</v>
      </c>
      <c r="AS38" s="117">
        <f t="shared" si="19"/>
        <v>0</v>
      </c>
      <c r="AT38" s="117">
        <f>IF(B38&lt;&gt;0,((Ripartizione!B38*AI38)+(Ripartizione!B38*AJ38)), AI38+AJ38)</f>
        <v>0</v>
      </c>
      <c r="AU38" s="117">
        <f>IF(B38&lt;&gt;0,((Ripartizione!B38*AO38)+(Ripartizione!B38*AP38)), AO38+AP38)</f>
        <v>0</v>
      </c>
      <c r="AV38" s="117">
        <f t="shared" si="20"/>
        <v>0</v>
      </c>
      <c r="AW38" s="117">
        <f t="shared" si="21"/>
        <v>0</v>
      </c>
      <c r="AX38" s="117">
        <f>IF($C$17="SI",((C38*'Motore 2023'!$B$35) + (D38*'Motore 2021'!$B$35)),0)</f>
        <v>0</v>
      </c>
      <c r="AY38" s="118">
        <f>IF($C$17="SI",((C38*'Motore 2023'!$B$35)+(C38*'Motore 2023'!$B$35)*10% + (D38*'Motore 2023'!$B$35)+(D38*'Motore 2023'!$B$35)*10%),0)</f>
        <v>0</v>
      </c>
      <c r="AZ38" s="119">
        <f>IF($C$17="SI",(((C38*'Motore 2023'!$B$38))+((D38*'Motore 2021'!$B$38))),0)</f>
        <v>0</v>
      </c>
      <c r="BA38" s="118">
        <f>IF($C$17="SI",(((C38*'Motore 2023'!$B$38)+((C38*'Motore 2023'!$B$38)*10%))+((D38*'Motore 2023'!$B$38)+((D38*'Motore 2023'!$B$38)*10%))),0)</f>
        <v>0</v>
      </c>
      <c r="BB38" s="118">
        <f t="shared" si="22"/>
        <v>0</v>
      </c>
      <c r="BC38" s="120">
        <f t="shared" si="23"/>
        <v>0</v>
      </c>
      <c r="BD38" s="120">
        <f>IF($C$17="SI",(C38*3*('Motore 2023'!$B$41+'Motore 2023'!$B$42+'Motore 2023'!$B$43+'Motore 2023'!$B$44)),(C38*1*('Motore 2023'!$B$41+'Motore 2023'!$B$42+'Motore 2023'!$B$43+'Motore 2023'!$B$44)))</f>
        <v>0</v>
      </c>
      <c r="BE38" s="121">
        <f>IF($C$17="SI",(D38*3*('Motore 2021'!$B$41+'Motore 2021'!$B$42+'Motore 2021'!$D$43+'Motore 2021'!$B$44)),(D38*1*('Motore 2021'!$B$41+'Motore 2021'!$B$42+'Motore 2021'!$D$43+'Motore 2021'!$B$44)))</f>
        <v>0</v>
      </c>
      <c r="BF38" s="120">
        <f>IF($C$17="SI",(C38*3*('Motore 2023'!$B$41+'Motore 2023'!$B$42+'Motore 2023'!$B$43+'Motore 2023'!$B$44))+((C38*3*('Motore 2023'!$B$41+'Motore 2023'!$B$42+'Motore 2023'!$B$43+'Motore 2023'!$B$44))*10%),(C38*1*('Motore 2023'!$B$41+'Motore 2023'!$B$42+'Motore 2023'!$B$43+'Motore 2023'!$B$44))+((C38*1*('Motore 2023'!$B$41+'Motore 2023'!$B$42+'Motore 2023'!$B$43+'Motore 2023'!$B$44))*10%))</f>
        <v>0</v>
      </c>
      <c r="BG38" s="120">
        <f>IF($C$17="SI",(D38*3*('Motore 2021'!$B$41+'Motore 2021'!$B$42+'Motore 2021'!$D$43+'Motore 2021'!$B$44))+((D38*3*('Motore 2021'!$B$41+'Motore 2021'!$B$42+'Motore 2021'!$D$43+'Motore 2021'!$B$44))*10%),(D38*1*('Motore 2021'!$B$41+'Motore 2021'!$B$42+'Motore 2021'!$D$43+'Motore 2021'!$B$44))+((D38*1*('Motore 2021'!$B$41+'Motore 2021'!$B$42+'Motore 2021'!$D$43+'Motore 2021'!$B$44))*10%))</f>
        <v>0</v>
      </c>
      <c r="BH38" s="120">
        <f t="shared" si="24"/>
        <v>0</v>
      </c>
      <c r="BI38" s="120">
        <f t="shared" si="25"/>
        <v>0</v>
      </c>
      <c r="BJ38" s="120">
        <f>IF(H38&lt;&gt;0,IF($C$17="SI",((('Motore 2023'!$B$47+'Motore 2023'!$B$50+'Motore 2023'!$B$53)/365)*$D$14)+(((('Motore 2023'!$B$47+'Motore 2023'!$B$50+'Motore 2021'!$B$53)/365)*$D$14)*10%),(('Motore 2023'!$B$53/365)*$D$14)+(('Motore 2023'!$B$53/365)*$D$14)*10%),0)</f>
        <v>0</v>
      </c>
      <c r="BK38" s="120">
        <f>IF(H38&lt;&gt;0,IF($C$17="SI",((('Motore 2021'!$B$47+'Motore 2021'!$B$50+'Motore 2021'!$B$53)/365)*$D$13)+(((('Motore 2021'!$B$47+'Motore 2021'!$B$50+'Motore 2021'!$B$53)/365)*$D$13)*10%),(('Motore 2021'!$B$53/365)*$D$13)+(('Motore 2021'!$B$53/365)*$D$13)*10%),0)</f>
        <v>0</v>
      </c>
      <c r="BL38" s="120">
        <f>IF(H38&lt;&gt;0,IF($C$17="SI",((('Motore 2023'!$B$47+'Motore 2023'!$B$50+'Motore 2023'!$B$53)/365)*$D$14),(('Motore 2023'!$B$53/365)*$D$14)),0)</f>
        <v>0</v>
      </c>
      <c r="BM38" s="120">
        <f>IF(H38&lt;&gt;0,IF($C$17="SI",((('Motore 2021'!$B$47+'Motore 2021'!$B$50+'Motore 2021'!$B$53)/365)*$D$13),(('Motore 2021'!$B$53/365)*$D$13)),0)</f>
        <v>0</v>
      </c>
      <c r="BN38" s="120">
        <f t="shared" si="26"/>
        <v>0</v>
      </c>
      <c r="BO38" s="122">
        <f t="shared" si="27"/>
        <v>0</v>
      </c>
      <c r="BP38" s="42"/>
    </row>
    <row r="39" spans="1:68" x14ac:dyDescent="0.3">
      <c r="A39" s="65" t="s">
        <v>11</v>
      </c>
      <c r="B39" s="51">
        <v>0</v>
      </c>
      <c r="C39" s="51">
        <v>0</v>
      </c>
      <c r="D39" s="51">
        <v>0</v>
      </c>
      <c r="E39" s="51">
        <f t="shared" si="12"/>
        <v>0</v>
      </c>
      <c r="F39" s="55" t="s">
        <v>8</v>
      </c>
      <c r="G39" s="62">
        <f t="shared" si="13"/>
        <v>0</v>
      </c>
      <c r="H39" s="62">
        <f t="shared" si="14"/>
        <v>0</v>
      </c>
      <c r="I39" s="63">
        <f t="shared" si="15"/>
        <v>0</v>
      </c>
      <c r="J39" s="63">
        <f t="shared" si="16"/>
        <v>0</v>
      </c>
      <c r="K39" s="64">
        <f t="shared" si="0"/>
        <v>0</v>
      </c>
      <c r="L39" s="64">
        <f t="shared" si="1"/>
        <v>0</v>
      </c>
      <c r="M39" s="106">
        <f>IF(K39&lt;'Motore 2023'!$H$28,Ripartizione!K39,'Motore 2023'!$H$28)</f>
        <v>0</v>
      </c>
      <c r="N39" s="106">
        <f>IF(L39&lt;'Motore 2021'!$H$28,Ripartizione!L39,'Motore 2021'!$H$28)</f>
        <v>0</v>
      </c>
      <c r="O39" s="106">
        <f t="shared" si="2"/>
        <v>0</v>
      </c>
      <c r="P39" s="106">
        <f t="shared" si="3"/>
        <v>0</v>
      </c>
      <c r="Q39" s="106">
        <f>ROUND(O39*'Motore 2023'!$E$28,2)</f>
        <v>0</v>
      </c>
      <c r="R39" s="106">
        <f>ROUND(P39*'Motore 2021'!$E$28,2)</f>
        <v>0</v>
      </c>
      <c r="S39" s="106">
        <f>IF((K39-M39)&lt;'Motore 2023'!$H$29,(K39-M39),'Motore 2023'!$H$29)</f>
        <v>0</v>
      </c>
      <c r="T39" s="106">
        <f>IF((L39-N39)&lt;'Motore 2021'!$H$29,(L39-N39),'Motore 2021'!$H$29)</f>
        <v>0</v>
      </c>
      <c r="U39" s="106">
        <f t="shared" si="4"/>
        <v>0</v>
      </c>
      <c r="V39" s="106">
        <f t="shared" si="5"/>
        <v>0</v>
      </c>
      <c r="W39" s="106">
        <f>ROUND(U39*'Motore 2023'!$E$29,2)</f>
        <v>0</v>
      </c>
      <c r="X39" s="106">
        <f>ROUND(V39*'Motore 2021'!$E$29,2)</f>
        <v>0</v>
      </c>
      <c r="Y39" s="106">
        <f>IF(K39-M39-S39&lt;'Motore 2023'!$H$30,(Ripartizione!K39-Ripartizione!M39-Ripartizione!S39),'Motore 2023'!$H$30)</f>
        <v>0</v>
      </c>
      <c r="Z39" s="106">
        <f>IF(L39-N39-T39&lt;'Motore 2021'!$H$30,(Ripartizione!L39-Ripartizione!N39-Ripartizione!T39),'Motore 2021'!$H$30)</f>
        <v>0</v>
      </c>
      <c r="AA39" s="106">
        <f t="shared" si="6"/>
        <v>0</v>
      </c>
      <c r="AB39" s="106">
        <f t="shared" si="7"/>
        <v>0</v>
      </c>
      <c r="AC39" s="106">
        <f>ROUND(AA39*'Motore 2023'!$E$30,2)</f>
        <v>0</v>
      </c>
      <c r="AD39" s="106">
        <f>ROUND(AB39*'Motore 2021'!$E$30,2)</f>
        <v>0</v>
      </c>
      <c r="AE39" s="106">
        <f>IF((K39-M39-S39-Y39)&lt;'Motore 2023'!$H$31, (K39-M39-S39-Y39),'Motore 2023'!$H$31)</f>
        <v>0</v>
      </c>
      <c r="AF39" s="106">
        <f>IF((L39-N39-T39-Z39)&lt;'Motore 2021'!$H$31, (L39-N39-T39-Z39),'Motore 2021'!$H$31)</f>
        <v>0</v>
      </c>
      <c r="AG39" s="106">
        <f t="shared" si="8"/>
        <v>0</v>
      </c>
      <c r="AH39" s="106">
        <f t="shared" si="9"/>
        <v>0</v>
      </c>
      <c r="AI39" s="106">
        <f>ROUND(AG39*'Motore 2023'!$E$31,2)</f>
        <v>0</v>
      </c>
      <c r="AJ39" s="106">
        <f>ROUND(AH39*'Motore 2021'!$E$31,2)</f>
        <v>0</v>
      </c>
      <c r="AK39" s="106">
        <f t="shared" si="17"/>
        <v>0</v>
      </c>
      <c r="AL39" s="106">
        <f t="shared" si="18"/>
        <v>0</v>
      </c>
      <c r="AM39" s="106">
        <f t="shared" si="10"/>
        <v>0</v>
      </c>
      <c r="AN39" s="106">
        <f t="shared" si="11"/>
        <v>0</v>
      </c>
      <c r="AO39" s="106">
        <f>ROUND(AM39*'Motore 2023'!$E$32,2)</f>
        <v>0</v>
      </c>
      <c r="AP39" s="106">
        <f>ROUND(AN39*'Motore 2021'!$E$32,2)</f>
        <v>0</v>
      </c>
      <c r="AQ39" s="117">
        <f>IF(B39&lt;&gt;0,((Q39+R39)*Ripartizione!B39),Q39+R39)</f>
        <v>0</v>
      </c>
      <c r="AR39" s="117">
        <f>IF(B39&lt;&gt;0,((Ripartizione!B39*W39)+(Ripartizione!B39*X39)), W39+X39)</f>
        <v>0</v>
      </c>
      <c r="AS39" s="117">
        <f t="shared" si="19"/>
        <v>0</v>
      </c>
      <c r="AT39" s="117">
        <f>IF(B39&lt;&gt;0,((Ripartizione!B39*AI39)+(Ripartizione!B39*AJ39)), AI39+AJ39)</f>
        <v>0</v>
      </c>
      <c r="AU39" s="117">
        <f>IF(B39&lt;&gt;0,((Ripartizione!B39*AO39)+(Ripartizione!B39*AP39)), AO39+AP39)</f>
        <v>0</v>
      </c>
      <c r="AV39" s="117">
        <f t="shared" si="20"/>
        <v>0</v>
      </c>
      <c r="AW39" s="117">
        <f t="shared" si="21"/>
        <v>0</v>
      </c>
      <c r="AX39" s="117">
        <f>IF($C$17="SI",((C39*'Motore 2023'!$B$35) + (D39*'Motore 2021'!$B$35)),0)</f>
        <v>0</v>
      </c>
      <c r="AY39" s="118">
        <f>IF($C$17="SI",((C39*'Motore 2023'!$B$35)+(C39*'Motore 2023'!$B$35)*10% + (D39*'Motore 2023'!$B$35)+(D39*'Motore 2023'!$B$35)*10%),0)</f>
        <v>0</v>
      </c>
      <c r="AZ39" s="119">
        <f>IF($C$17="SI",(((C39*'Motore 2023'!$B$38))+((D39*'Motore 2021'!$B$38))),0)</f>
        <v>0</v>
      </c>
      <c r="BA39" s="118">
        <f>IF($C$17="SI",(((C39*'Motore 2023'!$B$38)+((C39*'Motore 2023'!$B$38)*10%))+((D39*'Motore 2023'!$B$38)+((D39*'Motore 2023'!$B$38)*10%))),0)</f>
        <v>0</v>
      </c>
      <c r="BB39" s="118">
        <f t="shared" si="22"/>
        <v>0</v>
      </c>
      <c r="BC39" s="120">
        <f t="shared" si="23"/>
        <v>0</v>
      </c>
      <c r="BD39" s="120">
        <f>IF($C$17="SI",(C39*3*('Motore 2023'!$B$41+'Motore 2023'!$B$42+'Motore 2023'!$B$43+'Motore 2023'!$B$44)),(C39*1*('Motore 2023'!$B$41+'Motore 2023'!$B$42+'Motore 2023'!$B$43+'Motore 2023'!$B$44)))</f>
        <v>0</v>
      </c>
      <c r="BE39" s="121">
        <f>IF($C$17="SI",(D39*3*('Motore 2021'!$B$41+'Motore 2021'!$B$42+'Motore 2021'!$D$43+'Motore 2021'!$B$44)),(D39*1*('Motore 2021'!$B$41+'Motore 2021'!$B$42+'Motore 2021'!$D$43+'Motore 2021'!$B$44)))</f>
        <v>0</v>
      </c>
      <c r="BF39" s="120">
        <f>IF($C$17="SI",(C39*3*('Motore 2023'!$B$41+'Motore 2023'!$B$42+'Motore 2023'!$B$43+'Motore 2023'!$B$44))+((C39*3*('Motore 2023'!$B$41+'Motore 2023'!$B$42+'Motore 2023'!$B$43+'Motore 2023'!$B$44))*10%),(C39*1*('Motore 2023'!$B$41+'Motore 2023'!$B$42+'Motore 2023'!$B$43+'Motore 2023'!$B$44))+((C39*1*('Motore 2023'!$B$41+'Motore 2023'!$B$42+'Motore 2023'!$B$43+'Motore 2023'!$B$44))*10%))</f>
        <v>0</v>
      </c>
      <c r="BG39" s="120">
        <f>IF($C$17="SI",(D39*3*('Motore 2021'!$B$41+'Motore 2021'!$B$42+'Motore 2021'!$D$43+'Motore 2021'!$B$44))+((D39*3*('Motore 2021'!$B$41+'Motore 2021'!$B$42+'Motore 2021'!$D$43+'Motore 2021'!$B$44))*10%),(D39*1*('Motore 2021'!$B$41+'Motore 2021'!$B$42+'Motore 2021'!$D$43+'Motore 2021'!$B$44))+((D39*1*('Motore 2021'!$B$41+'Motore 2021'!$B$42+'Motore 2021'!$D$43+'Motore 2021'!$B$44))*10%))</f>
        <v>0</v>
      </c>
      <c r="BH39" s="120">
        <f t="shared" si="24"/>
        <v>0</v>
      </c>
      <c r="BI39" s="120">
        <f t="shared" si="25"/>
        <v>0</v>
      </c>
      <c r="BJ39" s="120">
        <f>IF(H39&lt;&gt;0,IF($C$17="SI",((('Motore 2023'!$B$47+'Motore 2023'!$B$50+'Motore 2023'!$B$53)/365)*$D$14)+(((('Motore 2023'!$B$47+'Motore 2023'!$B$50+'Motore 2021'!$B$53)/365)*$D$14)*10%),(('Motore 2023'!$B$53/365)*$D$14)+(('Motore 2023'!$B$53/365)*$D$14)*10%),0)</f>
        <v>0</v>
      </c>
      <c r="BK39" s="120">
        <f>IF(H39&lt;&gt;0,IF($C$17="SI",((('Motore 2021'!$B$47+'Motore 2021'!$B$50+'Motore 2021'!$B$53)/365)*$D$13)+(((('Motore 2021'!$B$47+'Motore 2021'!$B$50+'Motore 2021'!$B$53)/365)*$D$13)*10%),(('Motore 2021'!$B$53/365)*$D$13)+(('Motore 2021'!$B$53/365)*$D$13)*10%),0)</f>
        <v>0</v>
      </c>
      <c r="BL39" s="120">
        <f>IF(H39&lt;&gt;0,IF($C$17="SI",((('Motore 2023'!$B$47+'Motore 2023'!$B$50+'Motore 2023'!$B$53)/365)*$D$14),(('Motore 2023'!$B$53/365)*$D$14)),0)</f>
        <v>0</v>
      </c>
      <c r="BM39" s="120">
        <f>IF(H39&lt;&gt;0,IF($C$17="SI",((('Motore 2021'!$B$47+'Motore 2021'!$B$50+'Motore 2021'!$B$53)/365)*$D$13),(('Motore 2021'!$B$53/365)*$D$13)),0)</f>
        <v>0</v>
      </c>
      <c r="BN39" s="120">
        <f t="shared" si="26"/>
        <v>0</v>
      </c>
      <c r="BO39" s="122">
        <f t="shared" si="27"/>
        <v>0</v>
      </c>
      <c r="BP39" s="42"/>
    </row>
    <row r="40" spans="1:68" x14ac:dyDescent="0.3">
      <c r="A40" s="65" t="s">
        <v>12</v>
      </c>
      <c r="B40" s="51">
        <v>0</v>
      </c>
      <c r="C40" s="51">
        <v>0</v>
      </c>
      <c r="D40" s="51">
        <v>0</v>
      </c>
      <c r="E40" s="51">
        <f t="shared" si="12"/>
        <v>0</v>
      </c>
      <c r="F40" s="55" t="s">
        <v>8</v>
      </c>
      <c r="G40" s="62">
        <f t="shared" si="13"/>
        <v>0</v>
      </c>
      <c r="H40" s="62">
        <f t="shared" si="14"/>
        <v>0</v>
      </c>
      <c r="I40" s="63">
        <f t="shared" si="15"/>
        <v>0</v>
      </c>
      <c r="J40" s="63">
        <f t="shared" si="16"/>
        <v>0</v>
      </c>
      <c r="K40" s="64">
        <f t="shared" si="0"/>
        <v>0</v>
      </c>
      <c r="L40" s="64">
        <f t="shared" si="1"/>
        <v>0</v>
      </c>
      <c r="M40" s="106">
        <f>IF(K40&lt;'Motore 2023'!$H$28,Ripartizione!K40,'Motore 2023'!$H$28)</f>
        <v>0</v>
      </c>
      <c r="N40" s="106">
        <f>IF(L40&lt;'Motore 2021'!$H$28,Ripartizione!L40,'Motore 2021'!$H$28)</f>
        <v>0</v>
      </c>
      <c r="O40" s="106">
        <f t="shared" si="2"/>
        <v>0</v>
      </c>
      <c r="P40" s="106">
        <f t="shared" si="3"/>
        <v>0</v>
      </c>
      <c r="Q40" s="106">
        <f>ROUND(O40*'Motore 2023'!$E$28,2)</f>
        <v>0</v>
      </c>
      <c r="R40" s="106">
        <f>ROUND(P40*'Motore 2021'!$E$28,2)</f>
        <v>0</v>
      </c>
      <c r="S40" s="106">
        <f>IF((K40-M40)&lt;'Motore 2023'!$H$29,(K40-M40),'Motore 2023'!$H$29)</f>
        <v>0</v>
      </c>
      <c r="T40" s="106">
        <f>IF((L40-N40)&lt;'Motore 2021'!$H$29,(L40-N40),'Motore 2021'!$H$29)</f>
        <v>0</v>
      </c>
      <c r="U40" s="106">
        <f t="shared" si="4"/>
        <v>0</v>
      </c>
      <c r="V40" s="106">
        <f t="shared" si="5"/>
        <v>0</v>
      </c>
      <c r="W40" s="106">
        <f>ROUND(U40*'Motore 2023'!$E$29,2)</f>
        <v>0</v>
      </c>
      <c r="X40" s="106">
        <f>ROUND(V40*'Motore 2021'!$E$29,2)</f>
        <v>0</v>
      </c>
      <c r="Y40" s="106">
        <f>IF(K40-M40-S40&lt;'Motore 2023'!$H$30,(Ripartizione!K40-Ripartizione!M40-Ripartizione!S40),'Motore 2023'!$H$30)</f>
        <v>0</v>
      </c>
      <c r="Z40" s="106">
        <f>IF(L40-N40-T40&lt;'Motore 2021'!$H$30,(Ripartizione!L40-Ripartizione!N40-Ripartizione!T40),'Motore 2021'!$H$30)</f>
        <v>0</v>
      </c>
      <c r="AA40" s="106">
        <f t="shared" si="6"/>
        <v>0</v>
      </c>
      <c r="AB40" s="106">
        <f t="shared" si="7"/>
        <v>0</v>
      </c>
      <c r="AC40" s="106">
        <f>ROUND(AA40*'Motore 2023'!$E$30,2)</f>
        <v>0</v>
      </c>
      <c r="AD40" s="106">
        <f>ROUND(AB40*'Motore 2021'!$E$30,2)</f>
        <v>0</v>
      </c>
      <c r="AE40" s="106">
        <f>IF((K40-M40-S40-Y40)&lt;'Motore 2023'!$H$31, (K40-M40-S40-Y40),'Motore 2023'!$H$31)</f>
        <v>0</v>
      </c>
      <c r="AF40" s="106">
        <f>IF((L40-N40-T40-Z40)&lt;'Motore 2021'!$H$31, (L40-N40-T40-Z40),'Motore 2021'!$H$31)</f>
        <v>0</v>
      </c>
      <c r="AG40" s="106">
        <f t="shared" si="8"/>
        <v>0</v>
      </c>
      <c r="AH40" s="106">
        <f t="shared" si="9"/>
        <v>0</v>
      </c>
      <c r="AI40" s="106">
        <f>ROUND(AG40*'Motore 2023'!$E$31,2)</f>
        <v>0</v>
      </c>
      <c r="AJ40" s="106">
        <f>ROUND(AH40*'Motore 2021'!$E$31,2)</f>
        <v>0</v>
      </c>
      <c r="AK40" s="106">
        <f t="shared" si="17"/>
        <v>0</v>
      </c>
      <c r="AL40" s="106">
        <f t="shared" si="18"/>
        <v>0</v>
      </c>
      <c r="AM40" s="106">
        <f t="shared" si="10"/>
        <v>0</v>
      </c>
      <c r="AN40" s="106">
        <f t="shared" si="11"/>
        <v>0</v>
      </c>
      <c r="AO40" s="106">
        <f>ROUND(AM40*'Motore 2023'!$E$32,2)</f>
        <v>0</v>
      </c>
      <c r="AP40" s="106">
        <f>ROUND(AN40*'Motore 2021'!$E$32,2)</f>
        <v>0</v>
      </c>
      <c r="AQ40" s="117">
        <f>IF(B40&lt;&gt;0,((Q40+R40)*Ripartizione!B40),Q40+R40)</f>
        <v>0</v>
      </c>
      <c r="AR40" s="117">
        <f>IF(B40&lt;&gt;0,((Ripartizione!B40*W40)+(Ripartizione!B40*X40)), W40+X40)</f>
        <v>0</v>
      </c>
      <c r="AS40" s="117">
        <f t="shared" si="19"/>
        <v>0</v>
      </c>
      <c r="AT40" s="117">
        <f>IF(B40&lt;&gt;0,((Ripartizione!B40*AI40)+(Ripartizione!B40*AJ40)), AI40+AJ40)</f>
        <v>0</v>
      </c>
      <c r="AU40" s="117">
        <f>IF(B40&lt;&gt;0,((Ripartizione!B40*AO40)+(Ripartizione!B40*AP40)), AO40+AP40)</f>
        <v>0</v>
      </c>
      <c r="AV40" s="117">
        <f t="shared" si="20"/>
        <v>0</v>
      </c>
      <c r="AW40" s="117">
        <f t="shared" si="21"/>
        <v>0</v>
      </c>
      <c r="AX40" s="117">
        <f>IF($C$17="SI",((C40*'Motore 2023'!$B$35) + (D40*'Motore 2021'!$B$35)),0)</f>
        <v>0</v>
      </c>
      <c r="AY40" s="118">
        <f>IF($C$17="SI",((C40*'Motore 2023'!$B$35)+(C40*'Motore 2023'!$B$35)*10% + (D40*'Motore 2023'!$B$35)+(D40*'Motore 2023'!$B$35)*10%),0)</f>
        <v>0</v>
      </c>
      <c r="AZ40" s="119">
        <f>IF($C$17="SI",(((C40*'Motore 2023'!$B$38))+((D40*'Motore 2021'!$B$38))),0)</f>
        <v>0</v>
      </c>
      <c r="BA40" s="118">
        <f>IF($C$17="SI",(((C40*'Motore 2023'!$B$38)+((C40*'Motore 2023'!$B$38)*10%))+((D40*'Motore 2023'!$B$38)+((D40*'Motore 2023'!$B$38)*10%))),0)</f>
        <v>0</v>
      </c>
      <c r="BB40" s="118">
        <f t="shared" si="22"/>
        <v>0</v>
      </c>
      <c r="BC40" s="120">
        <f t="shared" si="23"/>
        <v>0</v>
      </c>
      <c r="BD40" s="120">
        <f>IF($C$17="SI",(C40*3*('Motore 2023'!$B$41+'Motore 2023'!$B$42+'Motore 2023'!$B$43+'Motore 2023'!$B$44)),(C40*1*('Motore 2023'!$B$41+'Motore 2023'!$B$42+'Motore 2023'!$B$43+'Motore 2023'!$B$44)))</f>
        <v>0</v>
      </c>
      <c r="BE40" s="121">
        <f>IF($C$17="SI",(D40*3*('Motore 2021'!$B$41+'Motore 2021'!$B$42+'Motore 2021'!$D$43+'Motore 2021'!$B$44)),(D40*1*('Motore 2021'!$B$41+'Motore 2021'!$B$42+'Motore 2021'!$D$43+'Motore 2021'!$B$44)))</f>
        <v>0</v>
      </c>
      <c r="BF40" s="120">
        <f>IF($C$17="SI",(C40*3*('Motore 2023'!$B$41+'Motore 2023'!$B$42+'Motore 2023'!$B$43+'Motore 2023'!$B$44))+((C40*3*('Motore 2023'!$B$41+'Motore 2023'!$B$42+'Motore 2023'!$B$43+'Motore 2023'!$B$44))*10%),(C40*1*('Motore 2023'!$B$41+'Motore 2023'!$B$42+'Motore 2023'!$B$43+'Motore 2023'!$B$44))+((C40*1*('Motore 2023'!$B$41+'Motore 2023'!$B$42+'Motore 2023'!$B$43+'Motore 2023'!$B$44))*10%))</f>
        <v>0</v>
      </c>
      <c r="BG40" s="120">
        <f>IF($C$17="SI",(D40*3*('Motore 2021'!$B$41+'Motore 2021'!$B$42+'Motore 2021'!$D$43+'Motore 2021'!$B$44))+((D40*3*('Motore 2021'!$B$41+'Motore 2021'!$B$42+'Motore 2021'!$D$43+'Motore 2021'!$B$44))*10%),(D40*1*('Motore 2021'!$B$41+'Motore 2021'!$B$42+'Motore 2021'!$D$43+'Motore 2021'!$B$44))+((D40*1*('Motore 2021'!$B$41+'Motore 2021'!$B$42+'Motore 2021'!$D$43+'Motore 2021'!$B$44))*10%))</f>
        <v>0</v>
      </c>
      <c r="BH40" s="120">
        <f t="shared" si="24"/>
        <v>0</v>
      </c>
      <c r="BI40" s="120">
        <f t="shared" si="25"/>
        <v>0</v>
      </c>
      <c r="BJ40" s="120">
        <f>IF(H40&lt;&gt;0,IF($C$17="SI",((('Motore 2023'!$B$47+'Motore 2023'!$B$50+'Motore 2023'!$B$53)/365)*$D$14)+(((('Motore 2023'!$B$47+'Motore 2023'!$B$50+'Motore 2021'!$B$53)/365)*$D$14)*10%),(('Motore 2023'!$B$53/365)*$D$14)+(('Motore 2023'!$B$53/365)*$D$14)*10%),0)</f>
        <v>0</v>
      </c>
      <c r="BK40" s="120">
        <f>IF(H40&lt;&gt;0,IF($C$17="SI",((('Motore 2021'!$B$47+'Motore 2021'!$B$50+'Motore 2021'!$B$53)/365)*$D$13)+(((('Motore 2021'!$B$47+'Motore 2021'!$B$50+'Motore 2021'!$B$53)/365)*$D$13)*10%),(('Motore 2021'!$B$53/365)*$D$13)+(('Motore 2021'!$B$53/365)*$D$13)*10%),0)</f>
        <v>0</v>
      </c>
      <c r="BL40" s="120">
        <f>IF(H40&lt;&gt;0,IF($C$17="SI",((('Motore 2023'!$B$47+'Motore 2023'!$B$50+'Motore 2023'!$B$53)/365)*$D$14),(('Motore 2023'!$B$53/365)*$D$14)),0)</f>
        <v>0</v>
      </c>
      <c r="BM40" s="120">
        <f>IF(H40&lt;&gt;0,IF($C$17="SI",((('Motore 2021'!$B$47+'Motore 2021'!$B$50+'Motore 2021'!$B$53)/365)*$D$13),(('Motore 2021'!$B$53/365)*$D$13)),0)</f>
        <v>0</v>
      </c>
      <c r="BN40" s="120">
        <f t="shared" si="26"/>
        <v>0</v>
      </c>
      <c r="BO40" s="122">
        <f t="shared" si="27"/>
        <v>0</v>
      </c>
      <c r="BP40" s="42"/>
    </row>
    <row r="41" spans="1:68" x14ac:dyDescent="0.3">
      <c r="A41" s="65" t="s">
        <v>13</v>
      </c>
      <c r="B41" s="51">
        <v>0</v>
      </c>
      <c r="C41" s="51">
        <v>0</v>
      </c>
      <c r="D41" s="51">
        <v>0</v>
      </c>
      <c r="E41" s="51">
        <f t="shared" si="12"/>
        <v>0</v>
      </c>
      <c r="F41" s="55" t="s">
        <v>8</v>
      </c>
      <c r="G41" s="62">
        <f t="shared" si="13"/>
        <v>0</v>
      </c>
      <c r="H41" s="62">
        <f t="shared" si="14"/>
        <v>0</v>
      </c>
      <c r="I41" s="63">
        <f t="shared" si="15"/>
        <v>0</v>
      </c>
      <c r="J41" s="63">
        <f t="shared" si="16"/>
        <v>0</v>
      </c>
      <c r="K41" s="64">
        <f t="shared" si="0"/>
        <v>0</v>
      </c>
      <c r="L41" s="64">
        <f t="shared" si="1"/>
        <v>0</v>
      </c>
      <c r="M41" s="106">
        <f>IF(K41&lt;'Motore 2023'!$H$28,Ripartizione!K41,'Motore 2023'!$H$28)</f>
        <v>0</v>
      </c>
      <c r="N41" s="106">
        <f>IF(L41&lt;'Motore 2021'!$H$28,Ripartizione!L41,'Motore 2021'!$H$28)</f>
        <v>0</v>
      </c>
      <c r="O41" s="106">
        <f t="shared" si="2"/>
        <v>0</v>
      </c>
      <c r="P41" s="106">
        <f t="shared" si="3"/>
        <v>0</v>
      </c>
      <c r="Q41" s="106">
        <f>ROUND(O41*'Motore 2023'!$E$28,2)</f>
        <v>0</v>
      </c>
      <c r="R41" s="106">
        <f>ROUND(P41*'Motore 2021'!$E$28,2)</f>
        <v>0</v>
      </c>
      <c r="S41" s="106">
        <f>IF((K41-M41)&lt;'Motore 2023'!$H$29,(K41-M41),'Motore 2023'!$H$29)</f>
        <v>0</v>
      </c>
      <c r="T41" s="106">
        <f>IF((L41-N41)&lt;'Motore 2021'!$H$29,(L41-N41),'Motore 2021'!$H$29)</f>
        <v>0</v>
      </c>
      <c r="U41" s="106">
        <f t="shared" si="4"/>
        <v>0</v>
      </c>
      <c r="V41" s="106">
        <f t="shared" si="5"/>
        <v>0</v>
      </c>
      <c r="W41" s="106">
        <f>ROUND(U41*'Motore 2023'!$E$29,2)</f>
        <v>0</v>
      </c>
      <c r="X41" s="106">
        <f>ROUND(V41*'Motore 2021'!$E$29,2)</f>
        <v>0</v>
      </c>
      <c r="Y41" s="106">
        <f>IF(K41-M41-S41&lt;'Motore 2023'!$H$30,(Ripartizione!K41-Ripartizione!M41-Ripartizione!S41),'Motore 2023'!$H$30)</f>
        <v>0</v>
      </c>
      <c r="Z41" s="106">
        <f>IF(L41-N41-T41&lt;'Motore 2021'!$H$30,(Ripartizione!L41-Ripartizione!N41-Ripartizione!T41),'Motore 2021'!$H$30)</f>
        <v>0</v>
      </c>
      <c r="AA41" s="106">
        <f t="shared" si="6"/>
        <v>0</v>
      </c>
      <c r="AB41" s="106">
        <f t="shared" si="7"/>
        <v>0</v>
      </c>
      <c r="AC41" s="106">
        <f>ROUND(AA41*'Motore 2023'!$E$30,2)</f>
        <v>0</v>
      </c>
      <c r="AD41" s="106">
        <f>ROUND(AB41*'Motore 2021'!$E$30,2)</f>
        <v>0</v>
      </c>
      <c r="AE41" s="106">
        <f>IF((K41-M41-S41-Y41)&lt;'Motore 2023'!$H$31, (K41-M41-S41-Y41),'Motore 2023'!$H$31)</f>
        <v>0</v>
      </c>
      <c r="AF41" s="106">
        <f>IF((L41-N41-T41-Z41)&lt;'Motore 2021'!$H$31, (L41-N41-T41-Z41),'Motore 2021'!$H$31)</f>
        <v>0</v>
      </c>
      <c r="AG41" s="106">
        <f t="shared" si="8"/>
        <v>0</v>
      </c>
      <c r="AH41" s="106">
        <f t="shared" si="9"/>
        <v>0</v>
      </c>
      <c r="AI41" s="106">
        <f>ROUND(AG41*'Motore 2023'!$E$31,2)</f>
        <v>0</v>
      </c>
      <c r="AJ41" s="106">
        <f>ROUND(AH41*'Motore 2021'!$E$31,2)</f>
        <v>0</v>
      </c>
      <c r="AK41" s="106">
        <f t="shared" si="17"/>
        <v>0</v>
      </c>
      <c r="AL41" s="106">
        <f t="shared" si="18"/>
        <v>0</v>
      </c>
      <c r="AM41" s="106">
        <f t="shared" si="10"/>
        <v>0</v>
      </c>
      <c r="AN41" s="106">
        <f t="shared" si="11"/>
        <v>0</v>
      </c>
      <c r="AO41" s="106">
        <f>ROUND(AM41*'Motore 2023'!$E$32,2)</f>
        <v>0</v>
      </c>
      <c r="AP41" s="106">
        <f>ROUND(AN41*'Motore 2021'!$E$32,2)</f>
        <v>0</v>
      </c>
      <c r="AQ41" s="117">
        <f>IF(B41&lt;&gt;0,((Q41+R41)*Ripartizione!B41),Q41+R41)</f>
        <v>0</v>
      </c>
      <c r="AR41" s="117">
        <f>IF(B41&lt;&gt;0,((Ripartizione!B41*W41)+(Ripartizione!B41*X41)), W41+X41)</f>
        <v>0</v>
      </c>
      <c r="AS41" s="117">
        <f t="shared" si="19"/>
        <v>0</v>
      </c>
      <c r="AT41" s="117">
        <f>IF(B41&lt;&gt;0,((Ripartizione!B41*AI41)+(Ripartizione!B41*AJ41)), AI41+AJ41)</f>
        <v>0</v>
      </c>
      <c r="AU41" s="117">
        <f>IF(B41&lt;&gt;0,((Ripartizione!B41*AO41)+(Ripartizione!B41*AP41)), AO41+AP41)</f>
        <v>0</v>
      </c>
      <c r="AV41" s="117">
        <f t="shared" si="20"/>
        <v>0</v>
      </c>
      <c r="AW41" s="117">
        <f t="shared" si="21"/>
        <v>0</v>
      </c>
      <c r="AX41" s="117">
        <f>IF($C$17="SI",((C41*'Motore 2023'!$B$35) + (D41*'Motore 2021'!$B$35)),0)</f>
        <v>0</v>
      </c>
      <c r="AY41" s="118">
        <f>IF($C$17="SI",((C41*'Motore 2023'!$B$35)+(C41*'Motore 2023'!$B$35)*10% + (D41*'Motore 2023'!$B$35)+(D41*'Motore 2023'!$B$35)*10%),0)</f>
        <v>0</v>
      </c>
      <c r="AZ41" s="119">
        <f>IF($C$17="SI",(((C41*'Motore 2023'!$B$38))+((D41*'Motore 2021'!$B$38))),0)</f>
        <v>0</v>
      </c>
      <c r="BA41" s="118">
        <f>IF($C$17="SI",(((C41*'Motore 2023'!$B$38)+((C41*'Motore 2023'!$B$38)*10%))+((D41*'Motore 2023'!$B$38)+((D41*'Motore 2023'!$B$38)*10%))),0)</f>
        <v>0</v>
      </c>
      <c r="BB41" s="118">
        <f t="shared" si="22"/>
        <v>0</v>
      </c>
      <c r="BC41" s="120">
        <f t="shared" si="23"/>
        <v>0</v>
      </c>
      <c r="BD41" s="120">
        <f>IF($C$17="SI",(C41*3*('Motore 2023'!$B$41+'Motore 2023'!$B$42+'Motore 2023'!$B$43+'Motore 2023'!$B$44)),(C41*1*('Motore 2023'!$B$41+'Motore 2023'!$B$42+'Motore 2023'!$B$43+'Motore 2023'!$B$44)))</f>
        <v>0</v>
      </c>
      <c r="BE41" s="121">
        <f>IF($C$17="SI",(D41*3*('Motore 2021'!$B$41+'Motore 2021'!$B$42+'Motore 2021'!$D$43+'Motore 2021'!$B$44)),(D41*1*('Motore 2021'!$B$41+'Motore 2021'!$B$42+'Motore 2021'!$D$43+'Motore 2021'!$B$44)))</f>
        <v>0</v>
      </c>
      <c r="BF41" s="120">
        <f>IF($C$17="SI",(C41*3*('Motore 2023'!$B$41+'Motore 2023'!$B$42+'Motore 2023'!$B$43+'Motore 2023'!$B$44))+((C41*3*('Motore 2023'!$B$41+'Motore 2023'!$B$42+'Motore 2023'!$B$43+'Motore 2023'!$B$44))*10%),(C41*1*('Motore 2023'!$B$41+'Motore 2023'!$B$42+'Motore 2023'!$B$43+'Motore 2023'!$B$44))+((C41*1*('Motore 2023'!$B$41+'Motore 2023'!$B$42+'Motore 2023'!$B$43+'Motore 2023'!$B$44))*10%))</f>
        <v>0</v>
      </c>
      <c r="BG41" s="120">
        <f>IF($C$17="SI",(D41*3*('Motore 2021'!$B$41+'Motore 2021'!$B$42+'Motore 2021'!$D$43+'Motore 2021'!$B$44))+((D41*3*('Motore 2021'!$B$41+'Motore 2021'!$B$42+'Motore 2021'!$D$43+'Motore 2021'!$B$44))*10%),(D41*1*('Motore 2021'!$B$41+'Motore 2021'!$B$42+'Motore 2021'!$D$43+'Motore 2021'!$B$44))+((D41*1*('Motore 2021'!$B$41+'Motore 2021'!$B$42+'Motore 2021'!$D$43+'Motore 2021'!$B$44))*10%))</f>
        <v>0</v>
      </c>
      <c r="BH41" s="120">
        <f t="shared" si="24"/>
        <v>0</v>
      </c>
      <c r="BI41" s="120">
        <f t="shared" si="25"/>
        <v>0</v>
      </c>
      <c r="BJ41" s="120">
        <f>IF(H41&lt;&gt;0,IF($C$17="SI",((('Motore 2023'!$B$47+'Motore 2023'!$B$50+'Motore 2023'!$B$53)/365)*$D$14)+(((('Motore 2023'!$B$47+'Motore 2023'!$B$50+'Motore 2021'!$B$53)/365)*$D$14)*10%),(('Motore 2023'!$B$53/365)*$D$14)+(('Motore 2023'!$B$53/365)*$D$14)*10%),0)</f>
        <v>0</v>
      </c>
      <c r="BK41" s="120">
        <f>IF(H41&lt;&gt;0,IF($C$17="SI",((('Motore 2021'!$B$47+'Motore 2021'!$B$50+'Motore 2021'!$B$53)/365)*$D$13)+(((('Motore 2021'!$B$47+'Motore 2021'!$B$50+'Motore 2021'!$B$53)/365)*$D$13)*10%),(('Motore 2021'!$B$53/365)*$D$13)+(('Motore 2021'!$B$53/365)*$D$13)*10%),0)</f>
        <v>0</v>
      </c>
      <c r="BL41" s="120">
        <f>IF(H41&lt;&gt;0,IF($C$17="SI",((('Motore 2023'!$B$47+'Motore 2023'!$B$50+'Motore 2023'!$B$53)/365)*$D$14),(('Motore 2023'!$B$53/365)*$D$14)),0)</f>
        <v>0</v>
      </c>
      <c r="BM41" s="120">
        <f>IF(H41&lt;&gt;0,IF($C$17="SI",((('Motore 2021'!$B$47+'Motore 2021'!$B$50+'Motore 2021'!$B$53)/365)*$D$13),(('Motore 2021'!$B$53/365)*$D$13)),0)</f>
        <v>0</v>
      </c>
      <c r="BN41" s="120">
        <f t="shared" si="26"/>
        <v>0</v>
      </c>
      <c r="BO41" s="122">
        <f t="shared" si="27"/>
        <v>0</v>
      </c>
      <c r="BP41" s="42"/>
    </row>
    <row r="42" spans="1:68" x14ac:dyDescent="0.3">
      <c r="A42" s="65" t="s">
        <v>14</v>
      </c>
      <c r="B42" s="51">
        <v>0</v>
      </c>
      <c r="C42" s="51">
        <v>0</v>
      </c>
      <c r="D42" s="51">
        <v>0</v>
      </c>
      <c r="E42" s="51">
        <f t="shared" si="12"/>
        <v>0</v>
      </c>
      <c r="F42" s="55" t="s">
        <v>8</v>
      </c>
      <c r="G42" s="62">
        <f t="shared" si="13"/>
        <v>0</v>
      </c>
      <c r="H42" s="62">
        <f t="shared" si="14"/>
        <v>0</v>
      </c>
      <c r="I42" s="63">
        <f t="shared" si="15"/>
        <v>0</v>
      </c>
      <c r="J42" s="63">
        <f t="shared" si="16"/>
        <v>0</v>
      </c>
      <c r="K42" s="64">
        <f t="shared" si="0"/>
        <v>0</v>
      </c>
      <c r="L42" s="64">
        <f t="shared" si="1"/>
        <v>0</v>
      </c>
      <c r="M42" s="106">
        <f>IF(K42&lt;'Motore 2023'!$H$28,Ripartizione!K42,'Motore 2023'!$H$28)</f>
        <v>0</v>
      </c>
      <c r="N42" s="106">
        <f>IF(L42&lt;'Motore 2021'!$H$28,Ripartizione!L42,'Motore 2021'!$H$28)</f>
        <v>0</v>
      </c>
      <c r="O42" s="106">
        <f t="shared" si="2"/>
        <v>0</v>
      </c>
      <c r="P42" s="106">
        <f t="shared" si="3"/>
        <v>0</v>
      </c>
      <c r="Q42" s="106">
        <f>ROUND(O42*'Motore 2023'!$E$28,2)</f>
        <v>0</v>
      </c>
      <c r="R42" s="106">
        <f>ROUND(P42*'Motore 2021'!$E$28,2)</f>
        <v>0</v>
      </c>
      <c r="S42" s="106">
        <f>IF((K42-M42)&lt;'Motore 2023'!$H$29,(K42-M42),'Motore 2023'!$H$29)</f>
        <v>0</v>
      </c>
      <c r="T42" s="106">
        <f>IF((L42-N42)&lt;'Motore 2021'!$H$29,(L42-N42),'Motore 2021'!$H$29)</f>
        <v>0</v>
      </c>
      <c r="U42" s="106">
        <f t="shared" si="4"/>
        <v>0</v>
      </c>
      <c r="V42" s="106">
        <f t="shared" si="5"/>
        <v>0</v>
      </c>
      <c r="W42" s="106">
        <f>ROUND(U42*'Motore 2023'!$E$29,2)</f>
        <v>0</v>
      </c>
      <c r="X42" s="106">
        <f>ROUND(V42*'Motore 2021'!$E$29,2)</f>
        <v>0</v>
      </c>
      <c r="Y42" s="106">
        <f>IF(K42-M42-S42&lt;'Motore 2023'!$H$30,(Ripartizione!K42-Ripartizione!M42-Ripartizione!S42),'Motore 2023'!$H$30)</f>
        <v>0</v>
      </c>
      <c r="Z42" s="106">
        <f>IF(L42-N42-T42&lt;'Motore 2021'!$H$30,(Ripartizione!L42-Ripartizione!N42-Ripartizione!T42),'Motore 2021'!$H$30)</f>
        <v>0</v>
      </c>
      <c r="AA42" s="106">
        <f t="shared" si="6"/>
        <v>0</v>
      </c>
      <c r="AB42" s="106">
        <f t="shared" si="7"/>
        <v>0</v>
      </c>
      <c r="AC42" s="106">
        <f>ROUND(AA42*'Motore 2023'!$E$30,2)</f>
        <v>0</v>
      </c>
      <c r="AD42" s="106">
        <f>ROUND(AB42*'Motore 2021'!$E$30,2)</f>
        <v>0</v>
      </c>
      <c r="AE42" s="106">
        <f>IF((K42-M42-S42-Y42)&lt;'Motore 2023'!$H$31, (K42-M42-S42-Y42),'Motore 2023'!$H$31)</f>
        <v>0</v>
      </c>
      <c r="AF42" s="106">
        <f>IF((L42-N42-T42-Z42)&lt;'Motore 2021'!$H$31, (L42-N42-T42-Z42),'Motore 2021'!$H$31)</f>
        <v>0</v>
      </c>
      <c r="AG42" s="106">
        <f t="shared" si="8"/>
        <v>0</v>
      </c>
      <c r="AH42" s="106">
        <f t="shared" si="9"/>
        <v>0</v>
      </c>
      <c r="AI42" s="106">
        <f>ROUND(AG42*'Motore 2023'!$E$31,2)</f>
        <v>0</v>
      </c>
      <c r="AJ42" s="106">
        <f>ROUND(AH42*'Motore 2021'!$E$31,2)</f>
        <v>0</v>
      </c>
      <c r="AK42" s="106">
        <f t="shared" si="17"/>
        <v>0</v>
      </c>
      <c r="AL42" s="106">
        <f t="shared" si="18"/>
        <v>0</v>
      </c>
      <c r="AM42" s="106">
        <f t="shared" si="10"/>
        <v>0</v>
      </c>
      <c r="AN42" s="106">
        <f t="shared" si="11"/>
        <v>0</v>
      </c>
      <c r="AO42" s="106">
        <f>ROUND(AM42*'Motore 2023'!$E$32,2)</f>
        <v>0</v>
      </c>
      <c r="AP42" s="106">
        <f>ROUND(AN42*'Motore 2021'!$E$32,2)</f>
        <v>0</v>
      </c>
      <c r="AQ42" s="117">
        <f>IF(B42&lt;&gt;0,((Q42+R42)*Ripartizione!B42),Q42+R42)</f>
        <v>0</v>
      </c>
      <c r="AR42" s="117">
        <f>IF(B42&lt;&gt;0,((Ripartizione!B42*W42)+(Ripartizione!B42*X42)), W42+X42)</f>
        <v>0</v>
      </c>
      <c r="AS42" s="117">
        <f t="shared" si="19"/>
        <v>0</v>
      </c>
      <c r="AT42" s="117">
        <f>IF(B42&lt;&gt;0,((Ripartizione!B42*AI42)+(Ripartizione!B42*AJ42)), AI42+AJ42)</f>
        <v>0</v>
      </c>
      <c r="AU42" s="117">
        <f>IF(B42&lt;&gt;0,((Ripartizione!B42*AO42)+(Ripartizione!B42*AP42)), AO42+AP42)</f>
        <v>0</v>
      </c>
      <c r="AV42" s="117">
        <f t="shared" si="20"/>
        <v>0</v>
      </c>
      <c r="AW42" s="117">
        <f t="shared" si="21"/>
        <v>0</v>
      </c>
      <c r="AX42" s="117">
        <f>IF($C$17="SI",((C42*'Motore 2023'!$B$35) + (D42*'Motore 2021'!$B$35)),0)</f>
        <v>0</v>
      </c>
      <c r="AY42" s="118">
        <f>IF($C$17="SI",((C42*'Motore 2023'!$B$35)+(C42*'Motore 2023'!$B$35)*10% + (D42*'Motore 2023'!$B$35)+(D42*'Motore 2023'!$B$35)*10%),0)</f>
        <v>0</v>
      </c>
      <c r="AZ42" s="119">
        <f>IF($C$17="SI",(((C42*'Motore 2023'!$B$38))+((D42*'Motore 2021'!$B$38))),0)</f>
        <v>0</v>
      </c>
      <c r="BA42" s="118">
        <f>IF($C$17="SI",(((C42*'Motore 2023'!$B$38)+((C42*'Motore 2023'!$B$38)*10%))+((D42*'Motore 2023'!$B$38)+((D42*'Motore 2023'!$B$38)*10%))),0)</f>
        <v>0</v>
      </c>
      <c r="BB42" s="118">
        <f t="shared" si="22"/>
        <v>0</v>
      </c>
      <c r="BC42" s="120">
        <f t="shared" si="23"/>
        <v>0</v>
      </c>
      <c r="BD42" s="120">
        <f>IF($C$17="SI",(C42*3*('Motore 2023'!$B$41+'Motore 2023'!$B$42+'Motore 2023'!$B$43+'Motore 2023'!$B$44)),(C42*1*('Motore 2023'!$B$41+'Motore 2023'!$B$42+'Motore 2023'!$B$43+'Motore 2023'!$B$44)))</f>
        <v>0</v>
      </c>
      <c r="BE42" s="121">
        <f>IF($C$17="SI",(D42*3*('Motore 2021'!$B$41+'Motore 2021'!$B$42+'Motore 2021'!$D$43+'Motore 2021'!$B$44)),(D42*1*('Motore 2021'!$B$41+'Motore 2021'!$B$42+'Motore 2021'!$D$43+'Motore 2021'!$B$44)))</f>
        <v>0</v>
      </c>
      <c r="BF42" s="120">
        <f>IF($C$17="SI",(C42*3*('Motore 2023'!$B$41+'Motore 2023'!$B$42+'Motore 2023'!$B$43+'Motore 2023'!$B$44))+((C42*3*('Motore 2023'!$B$41+'Motore 2023'!$B$42+'Motore 2023'!$B$43+'Motore 2023'!$B$44))*10%),(C42*1*('Motore 2023'!$B$41+'Motore 2023'!$B$42+'Motore 2023'!$B$43+'Motore 2023'!$B$44))+((C42*1*('Motore 2023'!$B$41+'Motore 2023'!$B$42+'Motore 2023'!$B$43+'Motore 2023'!$B$44))*10%))</f>
        <v>0</v>
      </c>
      <c r="BG42" s="120">
        <f>IF($C$17="SI",(D42*3*('Motore 2021'!$B$41+'Motore 2021'!$B$42+'Motore 2021'!$D$43+'Motore 2021'!$B$44))+((D42*3*('Motore 2021'!$B$41+'Motore 2021'!$B$42+'Motore 2021'!$D$43+'Motore 2021'!$B$44))*10%),(D42*1*('Motore 2021'!$B$41+'Motore 2021'!$B$42+'Motore 2021'!$D$43+'Motore 2021'!$B$44))+((D42*1*('Motore 2021'!$B$41+'Motore 2021'!$B$42+'Motore 2021'!$D$43+'Motore 2021'!$B$44))*10%))</f>
        <v>0</v>
      </c>
      <c r="BH42" s="120">
        <f t="shared" si="24"/>
        <v>0</v>
      </c>
      <c r="BI42" s="120">
        <f t="shared" si="25"/>
        <v>0</v>
      </c>
      <c r="BJ42" s="120">
        <f>IF(H42&lt;&gt;0,IF($C$17="SI",((('Motore 2023'!$B$47+'Motore 2023'!$B$50+'Motore 2023'!$B$53)/365)*$D$14)+(((('Motore 2023'!$B$47+'Motore 2023'!$B$50+'Motore 2021'!$B$53)/365)*$D$14)*10%),(('Motore 2023'!$B$53/365)*$D$14)+(('Motore 2023'!$B$53/365)*$D$14)*10%),0)</f>
        <v>0</v>
      </c>
      <c r="BK42" s="120">
        <f>IF(H42&lt;&gt;0,IF($C$17="SI",((('Motore 2021'!$B$47+'Motore 2021'!$B$50+'Motore 2021'!$B$53)/365)*$D$13)+(((('Motore 2021'!$B$47+'Motore 2021'!$B$50+'Motore 2021'!$B$53)/365)*$D$13)*10%),(('Motore 2021'!$B$53/365)*$D$13)+(('Motore 2021'!$B$53/365)*$D$13)*10%),0)</f>
        <v>0</v>
      </c>
      <c r="BL42" s="120">
        <f>IF(H42&lt;&gt;0,IF($C$17="SI",((('Motore 2023'!$B$47+'Motore 2023'!$B$50+'Motore 2023'!$B$53)/365)*$D$14),(('Motore 2023'!$B$53/365)*$D$14)),0)</f>
        <v>0</v>
      </c>
      <c r="BM42" s="120">
        <f>IF(H42&lt;&gt;0,IF($C$17="SI",((('Motore 2021'!$B$47+'Motore 2021'!$B$50+'Motore 2021'!$B$53)/365)*$D$13),(('Motore 2021'!$B$53/365)*$D$13)),0)</f>
        <v>0</v>
      </c>
      <c r="BN42" s="120">
        <f t="shared" si="26"/>
        <v>0</v>
      </c>
      <c r="BO42" s="122">
        <f t="shared" si="27"/>
        <v>0</v>
      </c>
      <c r="BP42" s="42"/>
    </row>
    <row r="43" spans="1:68" x14ac:dyDescent="0.3">
      <c r="A43" s="65" t="s">
        <v>15</v>
      </c>
      <c r="B43" s="51">
        <v>0</v>
      </c>
      <c r="C43" s="51">
        <v>0</v>
      </c>
      <c r="D43" s="51">
        <v>0</v>
      </c>
      <c r="E43" s="51">
        <f t="shared" si="12"/>
        <v>0</v>
      </c>
      <c r="F43" s="55" t="s">
        <v>8</v>
      </c>
      <c r="G43" s="62">
        <f t="shared" si="13"/>
        <v>0</v>
      </c>
      <c r="H43" s="62">
        <f t="shared" si="14"/>
        <v>0</v>
      </c>
      <c r="I43" s="63">
        <f t="shared" si="15"/>
        <v>0</v>
      </c>
      <c r="J43" s="63">
        <f t="shared" si="16"/>
        <v>0</v>
      </c>
      <c r="K43" s="64">
        <f t="shared" si="0"/>
        <v>0</v>
      </c>
      <c r="L43" s="64">
        <f t="shared" si="1"/>
        <v>0</v>
      </c>
      <c r="M43" s="106">
        <f>IF(K43&lt;'Motore 2023'!$H$28,Ripartizione!K43,'Motore 2023'!$H$28)</f>
        <v>0</v>
      </c>
      <c r="N43" s="106">
        <f>IF(L43&lt;'Motore 2021'!$H$28,Ripartizione!L43,'Motore 2021'!$H$28)</f>
        <v>0</v>
      </c>
      <c r="O43" s="106">
        <f t="shared" si="2"/>
        <v>0</v>
      </c>
      <c r="P43" s="106">
        <f t="shared" si="3"/>
        <v>0</v>
      </c>
      <c r="Q43" s="106">
        <f>ROUND(O43*'Motore 2023'!$E$28,2)</f>
        <v>0</v>
      </c>
      <c r="R43" s="106">
        <f>ROUND(P43*'Motore 2021'!$E$28,2)</f>
        <v>0</v>
      </c>
      <c r="S43" s="106">
        <f>IF((K43-M43)&lt;'Motore 2023'!$H$29,(K43-M43),'Motore 2023'!$H$29)</f>
        <v>0</v>
      </c>
      <c r="T43" s="106">
        <f>IF((L43-N43)&lt;'Motore 2021'!$H$29,(L43-N43),'Motore 2021'!$H$29)</f>
        <v>0</v>
      </c>
      <c r="U43" s="106">
        <f t="shared" si="4"/>
        <v>0</v>
      </c>
      <c r="V43" s="106">
        <f t="shared" si="5"/>
        <v>0</v>
      </c>
      <c r="W43" s="106">
        <f>ROUND(U43*'Motore 2023'!$E$29,2)</f>
        <v>0</v>
      </c>
      <c r="X43" s="106">
        <f>ROUND(V43*'Motore 2021'!$E$29,2)</f>
        <v>0</v>
      </c>
      <c r="Y43" s="106">
        <f>IF(K43-M43-S43&lt;'Motore 2023'!$H$30,(Ripartizione!K43-Ripartizione!M43-Ripartizione!S43),'Motore 2023'!$H$30)</f>
        <v>0</v>
      </c>
      <c r="Z43" s="106">
        <f>IF(L43-N43-T43&lt;'Motore 2021'!$H$30,(Ripartizione!L43-Ripartizione!N43-Ripartizione!T43),'Motore 2021'!$H$30)</f>
        <v>0</v>
      </c>
      <c r="AA43" s="106">
        <f t="shared" si="6"/>
        <v>0</v>
      </c>
      <c r="AB43" s="106">
        <f t="shared" si="7"/>
        <v>0</v>
      </c>
      <c r="AC43" s="106">
        <f>ROUND(AA43*'Motore 2023'!$E$30,2)</f>
        <v>0</v>
      </c>
      <c r="AD43" s="106">
        <f>ROUND(AB43*'Motore 2021'!$E$30,2)</f>
        <v>0</v>
      </c>
      <c r="AE43" s="106">
        <f>IF((K43-M43-S43-Y43)&lt;'Motore 2023'!$H$31, (K43-M43-S43-Y43),'Motore 2023'!$H$31)</f>
        <v>0</v>
      </c>
      <c r="AF43" s="106">
        <f>IF((L43-N43-T43-Z43)&lt;'Motore 2021'!$H$31, (L43-N43-T43-Z43),'Motore 2021'!$H$31)</f>
        <v>0</v>
      </c>
      <c r="AG43" s="106">
        <f t="shared" si="8"/>
        <v>0</v>
      </c>
      <c r="AH43" s="106">
        <f t="shared" si="9"/>
        <v>0</v>
      </c>
      <c r="AI43" s="106">
        <f>ROUND(AG43*'Motore 2023'!$E$31,2)</f>
        <v>0</v>
      </c>
      <c r="AJ43" s="106">
        <f>ROUND(AH43*'Motore 2021'!$E$31,2)</f>
        <v>0</v>
      </c>
      <c r="AK43" s="106">
        <f t="shared" si="17"/>
        <v>0</v>
      </c>
      <c r="AL43" s="106">
        <f t="shared" si="18"/>
        <v>0</v>
      </c>
      <c r="AM43" s="106">
        <f t="shared" si="10"/>
        <v>0</v>
      </c>
      <c r="AN43" s="106">
        <f t="shared" si="11"/>
        <v>0</v>
      </c>
      <c r="AO43" s="106">
        <f>ROUND(AM43*'Motore 2023'!$E$32,2)</f>
        <v>0</v>
      </c>
      <c r="AP43" s="106">
        <f>ROUND(AN43*'Motore 2021'!$E$32,2)</f>
        <v>0</v>
      </c>
      <c r="AQ43" s="117">
        <f>IF(B43&lt;&gt;0,((Q43+R43)*Ripartizione!B43),Q43+R43)</f>
        <v>0</v>
      </c>
      <c r="AR43" s="117">
        <f>IF(B43&lt;&gt;0,((Ripartizione!B43*W43)+(Ripartizione!B43*X43)), W43+X43)</f>
        <v>0</v>
      </c>
      <c r="AS43" s="117">
        <f t="shared" si="19"/>
        <v>0</v>
      </c>
      <c r="AT43" s="117">
        <f>IF(B43&lt;&gt;0,((Ripartizione!B43*AI43)+(Ripartizione!B43*AJ43)), AI43+AJ43)</f>
        <v>0</v>
      </c>
      <c r="AU43" s="117">
        <f>IF(B43&lt;&gt;0,((Ripartizione!B43*AO43)+(Ripartizione!B43*AP43)), AO43+AP43)</f>
        <v>0</v>
      </c>
      <c r="AV43" s="117">
        <f t="shared" si="20"/>
        <v>0</v>
      </c>
      <c r="AW43" s="117">
        <f t="shared" si="21"/>
        <v>0</v>
      </c>
      <c r="AX43" s="117">
        <f>IF($C$17="SI",((C43*'Motore 2023'!$B$35) + (D43*'Motore 2021'!$B$35)),0)</f>
        <v>0</v>
      </c>
      <c r="AY43" s="118">
        <f>IF($C$17="SI",((C43*'Motore 2023'!$B$35)+(C43*'Motore 2023'!$B$35)*10% + (D43*'Motore 2023'!$B$35)+(D43*'Motore 2023'!$B$35)*10%),0)</f>
        <v>0</v>
      </c>
      <c r="AZ43" s="119">
        <f>IF($C$17="SI",(((C43*'Motore 2023'!$B$38))+((D43*'Motore 2021'!$B$38))),0)</f>
        <v>0</v>
      </c>
      <c r="BA43" s="118">
        <f>IF($C$17="SI",(((C43*'Motore 2023'!$B$38)+((C43*'Motore 2023'!$B$38)*10%))+((D43*'Motore 2023'!$B$38)+((D43*'Motore 2023'!$B$38)*10%))),0)</f>
        <v>0</v>
      </c>
      <c r="BB43" s="118">
        <f t="shared" si="22"/>
        <v>0</v>
      </c>
      <c r="BC43" s="120">
        <f t="shared" si="23"/>
        <v>0</v>
      </c>
      <c r="BD43" s="120">
        <f>IF($C$17="SI",(C43*3*('Motore 2023'!$B$41+'Motore 2023'!$B$42+'Motore 2023'!$B$43+'Motore 2023'!$B$44)),(C43*1*('Motore 2023'!$B$41+'Motore 2023'!$B$42+'Motore 2023'!$B$43+'Motore 2023'!$B$44)))</f>
        <v>0</v>
      </c>
      <c r="BE43" s="121">
        <f>IF($C$17="SI",(D43*3*('Motore 2021'!$B$41+'Motore 2021'!$B$42+'Motore 2021'!$D$43+'Motore 2021'!$B$44)),(D43*1*('Motore 2021'!$B$41+'Motore 2021'!$B$42+'Motore 2021'!$D$43+'Motore 2021'!$B$44)))</f>
        <v>0</v>
      </c>
      <c r="BF43" s="120">
        <f>IF($C$17="SI",(C43*3*('Motore 2023'!$B$41+'Motore 2023'!$B$42+'Motore 2023'!$B$43+'Motore 2023'!$B$44))+((C43*3*('Motore 2023'!$B$41+'Motore 2023'!$B$42+'Motore 2023'!$B$43+'Motore 2023'!$B$44))*10%),(C43*1*('Motore 2023'!$B$41+'Motore 2023'!$B$42+'Motore 2023'!$B$43+'Motore 2023'!$B$44))+((C43*1*('Motore 2023'!$B$41+'Motore 2023'!$B$42+'Motore 2023'!$B$43+'Motore 2023'!$B$44))*10%))</f>
        <v>0</v>
      </c>
      <c r="BG43" s="120">
        <f>IF($C$17="SI",(D43*3*('Motore 2021'!$B$41+'Motore 2021'!$B$42+'Motore 2021'!$D$43+'Motore 2021'!$B$44))+((D43*3*('Motore 2021'!$B$41+'Motore 2021'!$B$42+'Motore 2021'!$D$43+'Motore 2021'!$B$44))*10%),(D43*1*('Motore 2021'!$B$41+'Motore 2021'!$B$42+'Motore 2021'!$D$43+'Motore 2021'!$B$44))+((D43*1*('Motore 2021'!$B$41+'Motore 2021'!$B$42+'Motore 2021'!$D$43+'Motore 2021'!$B$44))*10%))</f>
        <v>0</v>
      </c>
      <c r="BH43" s="120">
        <f t="shared" si="24"/>
        <v>0</v>
      </c>
      <c r="BI43" s="120">
        <f t="shared" si="25"/>
        <v>0</v>
      </c>
      <c r="BJ43" s="120">
        <f>IF(H43&lt;&gt;0,IF($C$17="SI",((('Motore 2023'!$B$47+'Motore 2023'!$B$50+'Motore 2023'!$B$53)/365)*$D$14)+(((('Motore 2023'!$B$47+'Motore 2023'!$B$50+'Motore 2021'!$B$53)/365)*$D$14)*10%),(('Motore 2023'!$B$53/365)*$D$14)+(('Motore 2023'!$B$53/365)*$D$14)*10%),0)</f>
        <v>0</v>
      </c>
      <c r="BK43" s="120">
        <f>IF(H43&lt;&gt;0,IF($C$17="SI",((('Motore 2021'!$B$47+'Motore 2021'!$B$50+'Motore 2021'!$B$53)/365)*$D$13)+(((('Motore 2021'!$B$47+'Motore 2021'!$B$50+'Motore 2021'!$B$53)/365)*$D$13)*10%),(('Motore 2021'!$B$53/365)*$D$13)+(('Motore 2021'!$B$53/365)*$D$13)*10%),0)</f>
        <v>0</v>
      </c>
      <c r="BL43" s="120">
        <f>IF(H43&lt;&gt;0,IF($C$17="SI",((('Motore 2023'!$B$47+'Motore 2023'!$B$50+'Motore 2023'!$B$53)/365)*$D$14),(('Motore 2023'!$B$53/365)*$D$14)),0)</f>
        <v>0</v>
      </c>
      <c r="BM43" s="120">
        <f>IF(H43&lt;&gt;0,IF($C$17="SI",((('Motore 2021'!$B$47+'Motore 2021'!$B$50+'Motore 2021'!$B$53)/365)*$D$13),(('Motore 2021'!$B$53/365)*$D$13)),0)</f>
        <v>0</v>
      </c>
      <c r="BN43" s="120">
        <f t="shared" si="26"/>
        <v>0</v>
      </c>
      <c r="BO43" s="122">
        <f t="shared" si="27"/>
        <v>0</v>
      </c>
      <c r="BP43" s="42"/>
    </row>
    <row r="44" spans="1:68" x14ac:dyDescent="0.3">
      <c r="A44" s="65" t="s">
        <v>16</v>
      </c>
      <c r="B44" s="51">
        <v>0</v>
      </c>
      <c r="C44" s="51">
        <v>0</v>
      </c>
      <c r="D44" s="51">
        <v>0</v>
      </c>
      <c r="E44" s="51">
        <f t="shared" si="12"/>
        <v>0</v>
      </c>
      <c r="F44" s="55" t="s">
        <v>8</v>
      </c>
      <c r="G44" s="62">
        <f t="shared" si="13"/>
        <v>0</v>
      </c>
      <c r="H44" s="62">
        <f t="shared" si="14"/>
        <v>0</v>
      </c>
      <c r="I44" s="63">
        <f t="shared" si="15"/>
        <v>0</v>
      </c>
      <c r="J44" s="63">
        <f t="shared" si="16"/>
        <v>0</v>
      </c>
      <c r="K44" s="64">
        <f t="shared" si="0"/>
        <v>0</v>
      </c>
      <c r="L44" s="64">
        <f t="shared" si="1"/>
        <v>0</v>
      </c>
      <c r="M44" s="106">
        <f>IF(K44&lt;'Motore 2023'!$H$28,Ripartizione!K44,'Motore 2023'!$H$28)</f>
        <v>0</v>
      </c>
      <c r="N44" s="106">
        <f>IF(L44&lt;'Motore 2021'!$H$28,Ripartizione!L44,'Motore 2021'!$H$28)</f>
        <v>0</v>
      </c>
      <c r="O44" s="106">
        <f t="shared" si="2"/>
        <v>0</v>
      </c>
      <c r="P44" s="106">
        <f t="shared" si="3"/>
        <v>0</v>
      </c>
      <c r="Q44" s="106">
        <f>ROUND(O44*'Motore 2023'!$E$28,2)</f>
        <v>0</v>
      </c>
      <c r="R44" s="106">
        <f>ROUND(P44*'Motore 2021'!$E$28,2)</f>
        <v>0</v>
      </c>
      <c r="S44" s="106">
        <f>IF((K44-M44)&lt;'Motore 2023'!$H$29,(K44-M44),'Motore 2023'!$H$29)</f>
        <v>0</v>
      </c>
      <c r="T44" s="106">
        <f>IF((L44-N44)&lt;'Motore 2021'!$H$29,(L44-N44),'Motore 2021'!$H$29)</f>
        <v>0</v>
      </c>
      <c r="U44" s="106">
        <f t="shared" si="4"/>
        <v>0</v>
      </c>
      <c r="V44" s="106">
        <f t="shared" si="5"/>
        <v>0</v>
      </c>
      <c r="W44" s="106">
        <f>ROUND(U44*'Motore 2023'!$E$29,2)</f>
        <v>0</v>
      </c>
      <c r="X44" s="106">
        <f>ROUND(V44*'Motore 2021'!$E$29,2)</f>
        <v>0</v>
      </c>
      <c r="Y44" s="106">
        <f>IF(K44-M44-S44&lt;'Motore 2023'!$H$30,(Ripartizione!K44-Ripartizione!M44-Ripartizione!S44),'Motore 2023'!$H$30)</f>
        <v>0</v>
      </c>
      <c r="Z44" s="106">
        <f>IF(L44-N44-T44&lt;'Motore 2021'!$H$30,(Ripartizione!L44-Ripartizione!N44-Ripartizione!T44),'Motore 2021'!$H$30)</f>
        <v>0</v>
      </c>
      <c r="AA44" s="106">
        <f t="shared" si="6"/>
        <v>0</v>
      </c>
      <c r="AB44" s="106">
        <f t="shared" si="7"/>
        <v>0</v>
      </c>
      <c r="AC44" s="106">
        <f>ROUND(AA44*'Motore 2023'!$E$30,2)</f>
        <v>0</v>
      </c>
      <c r="AD44" s="106">
        <f>ROUND(AB44*'Motore 2021'!$E$30,2)</f>
        <v>0</v>
      </c>
      <c r="AE44" s="106">
        <f>IF((K44-M44-S44-Y44)&lt;'Motore 2023'!$H$31, (K44-M44-S44-Y44),'Motore 2023'!$H$31)</f>
        <v>0</v>
      </c>
      <c r="AF44" s="106">
        <f>IF((L44-N44-T44-Z44)&lt;'Motore 2021'!$H$31, (L44-N44-T44-Z44),'Motore 2021'!$H$31)</f>
        <v>0</v>
      </c>
      <c r="AG44" s="106">
        <f t="shared" si="8"/>
        <v>0</v>
      </c>
      <c r="AH44" s="106">
        <f t="shared" si="9"/>
        <v>0</v>
      </c>
      <c r="AI44" s="106">
        <f>ROUND(AG44*'Motore 2023'!$E$31,2)</f>
        <v>0</v>
      </c>
      <c r="AJ44" s="106">
        <f>ROUND(AH44*'Motore 2021'!$E$31,2)</f>
        <v>0</v>
      </c>
      <c r="AK44" s="106">
        <f t="shared" si="17"/>
        <v>0</v>
      </c>
      <c r="AL44" s="106">
        <f t="shared" si="18"/>
        <v>0</v>
      </c>
      <c r="AM44" s="106">
        <f t="shared" si="10"/>
        <v>0</v>
      </c>
      <c r="AN44" s="106">
        <f t="shared" si="11"/>
        <v>0</v>
      </c>
      <c r="AO44" s="106">
        <f>ROUND(AM44*'Motore 2023'!$E$32,2)</f>
        <v>0</v>
      </c>
      <c r="AP44" s="106">
        <f>ROUND(AN44*'Motore 2021'!$E$32,2)</f>
        <v>0</v>
      </c>
      <c r="AQ44" s="117">
        <f>IF(B44&lt;&gt;0,((Q44+R44)*Ripartizione!B44),Q44+R44)</f>
        <v>0</v>
      </c>
      <c r="AR44" s="117">
        <f>IF(B44&lt;&gt;0,((Ripartizione!B44*W44)+(Ripartizione!B44*X44)), W44+X44)</f>
        <v>0</v>
      </c>
      <c r="AS44" s="117">
        <f t="shared" si="19"/>
        <v>0</v>
      </c>
      <c r="AT44" s="117">
        <f>IF(B44&lt;&gt;0,((Ripartizione!B44*AI44)+(Ripartizione!B44*AJ44)), AI44+AJ44)</f>
        <v>0</v>
      </c>
      <c r="AU44" s="117">
        <f>IF(B44&lt;&gt;0,((Ripartizione!B44*AO44)+(Ripartizione!B44*AP44)), AO44+AP44)</f>
        <v>0</v>
      </c>
      <c r="AV44" s="117">
        <f t="shared" si="20"/>
        <v>0</v>
      </c>
      <c r="AW44" s="117">
        <f t="shared" si="21"/>
        <v>0</v>
      </c>
      <c r="AX44" s="117">
        <f>IF($C$17="SI",((C44*'Motore 2023'!$B$35) + (D44*'Motore 2021'!$B$35)),0)</f>
        <v>0</v>
      </c>
      <c r="AY44" s="118">
        <f>IF($C$17="SI",((C44*'Motore 2023'!$B$35)+(C44*'Motore 2023'!$B$35)*10% + (D44*'Motore 2023'!$B$35)+(D44*'Motore 2023'!$B$35)*10%),0)</f>
        <v>0</v>
      </c>
      <c r="AZ44" s="119">
        <f>IF($C$17="SI",(((C44*'Motore 2023'!$B$38))+((D44*'Motore 2021'!$B$38))),0)</f>
        <v>0</v>
      </c>
      <c r="BA44" s="118">
        <f>IF($C$17="SI",(((C44*'Motore 2023'!$B$38)+((C44*'Motore 2023'!$B$38)*10%))+((D44*'Motore 2023'!$B$38)+((D44*'Motore 2023'!$B$38)*10%))),0)</f>
        <v>0</v>
      </c>
      <c r="BB44" s="118">
        <f t="shared" si="22"/>
        <v>0</v>
      </c>
      <c r="BC44" s="120">
        <f t="shared" si="23"/>
        <v>0</v>
      </c>
      <c r="BD44" s="120">
        <f>IF($C$17="SI",(C44*3*('Motore 2023'!$B$41+'Motore 2023'!$B$42+'Motore 2023'!$B$43+'Motore 2023'!$B$44)),(C44*1*('Motore 2023'!$B$41+'Motore 2023'!$B$42+'Motore 2023'!$B$43+'Motore 2023'!$B$44)))</f>
        <v>0</v>
      </c>
      <c r="BE44" s="121">
        <f>IF($C$17="SI",(D44*3*('Motore 2021'!$B$41+'Motore 2021'!$B$42+'Motore 2021'!$D$43+'Motore 2021'!$B$44)),(D44*1*('Motore 2021'!$B$41+'Motore 2021'!$B$42+'Motore 2021'!$D$43+'Motore 2021'!$B$44)))</f>
        <v>0</v>
      </c>
      <c r="BF44" s="120">
        <f>IF($C$17="SI",(C44*3*('Motore 2023'!$B$41+'Motore 2023'!$B$42+'Motore 2023'!$B$43+'Motore 2023'!$B$44))+((C44*3*('Motore 2023'!$B$41+'Motore 2023'!$B$42+'Motore 2023'!$B$43+'Motore 2023'!$B$44))*10%),(C44*1*('Motore 2023'!$B$41+'Motore 2023'!$B$42+'Motore 2023'!$B$43+'Motore 2023'!$B$44))+((C44*1*('Motore 2023'!$B$41+'Motore 2023'!$B$42+'Motore 2023'!$B$43+'Motore 2023'!$B$44))*10%))</f>
        <v>0</v>
      </c>
      <c r="BG44" s="120">
        <f>IF($C$17="SI",(D44*3*('Motore 2021'!$B$41+'Motore 2021'!$B$42+'Motore 2021'!$D$43+'Motore 2021'!$B$44))+((D44*3*('Motore 2021'!$B$41+'Motore 2021'!$B$42+'Motore 2021'!$D$43+'Motore 2021'!$B$44))*10%),(D44*1*('Motore 2021'!$B$41+'Motore 2021'!$B$42+'Motore 2021'!$D$43+'Motore 2021'!$B$44))+((D44*1*('Motore 2021'!$B$41+'Motore 2021'!$B$42+'Motore 2021'!$D$43+'Motore 2021'!$B$44))*10%))</f>
        <v>0</v>
      </c>
      <c r="BH44" s="120">
        <f t="shared" si="24"/>
        <v>0</v>
      </c>
      <c r="BI44" s="120">
        <f t="shared" si="25"/>
        <v>0</v>
      </c>
      <c r="BJ44" s="120">
        <f>IF(H44&lt;&gt;0,IF($C$17="SI",((('Motore 2023'!$B$47+'Motore 2023'!$B$50+'Motore 2023'!$B$53)/365)*$D$14)+(((('Motore 2023'!$B$47+'Motore 2023'!$B$50+'Motore 2021'!$B$53)/365)*$D$14)*10%),(('Motore 2023'!$B$53/365)*$D$14)+(('Motore 2023'!$B$53/365)*$D$14)*10%),0)</f>
        <v>0</v>
      </c>
      <c r="BK44" s="120">
        <f>IF(H44&lt;&gt;0,IF($C$17="SI",((('Motore 2021'!$B$47+'Motore 2021'!$B$50+'Motore 2021'!$B$53)/365)*$D$13)+(((('Motore 2021'!$B$47+'Motore 2021'!$B$50+'Motore 2021'!$B$53)/365)*$D$13)*10%),(('Motore 2021'!$B$53/365)*$D$13)+(('Motore 2021'!$B$53/365)*$D$13)*10%),0)</f>
        <v>0</v>
      </c>
      <c r="BL44" s="120">
        <f>IF(H44&lt;&gt;0,IF($C$17="SI",((('Motore 2023'!$B$47+'Motore 2023'!$B$50+'Motore 2023'!$B$53)/365)*$D$14),(('Motore 2023'!$B$53/365)*$D$14)),0)</f>
        <v>0</v>
      </c>
      <c r="BM44" s="120">
        <f>IF(H44&lt;&gt;0,IF($C$17="SI",((('Motore 2021'!$B$47+'Motore 2021'!$B$50+'Motore 2021'!$B$53)/365)*$D$13),(('Motore 2021'!$B$53/365)*$D$13)),0)</f>
        <v>0</v>
      </c>
      <c r="BN44" s="120">
        <f t="shared" si="26"/>
        <v>0</v>
      </c>
      <c r="BO44" s="122">
        <f t="shared" si="27"/>
        <v>0</v>
      </c>
      <c r="BP44" s="42"/>
    </row>
    <row r="45" spans="1:68" x14ac:dyDescent="0.3">
      <c r="A45" s="65" t="s">
        <v>17</v>
      </c>
      <c r="B45" s="51">
        <v>0</v>
      </c>
      <c r="C45" s="51">
        <v>0</v>
      </c>
      <c r="D45" s="51">
        <v>0</v>
      </c>
      <c r="E45" s="51">
        <f t="shared" si="12"/>
        <v>0</v>
      </c>
      <c r="F45" s="55" t="s">
        <v>8</v>
      </c>
      <c r="G45" s="62">
        <f t="shared" si="13"/>
        <v>0</v>
      </c>
      <c r="H45" s="62">
        <f t="shared" si="14"/>
        <v>0</v>
      </c>
      <c r="I45" s="63">
        <f t="shared" si="15"/>
        <v>0</v>
      </c>
      <c r="J45" s="63">
        <f t="shared" si="16"/>
        <v>0</v>
      </c>
      <c r="K45" s="64">
        <f t="shared" si="0"/>
        <v>0</v>
      </c>
      <c r="L45" s="64">
        <f t="shared" si="1"/>
        <v>0</v>
      </c>
      <c r="M45" s="106">
        <f>IF(K45&lt;'Motore 2023'!$H$28,Ripartizione!K45,'Motore 2023'!$H$28)</f>
        <v>0</v>
      </c>
      <c r="N45" s="106">
        <f>IF(L45&lt;'Motore 2021'!$H$28,Ripartizione!L45,'Motore 2021'!$H$28)</f>
        <v>0</v>
      </c>
      <c r="O45" s="106">
        <f t="shared" si="2"/>
        <v>0</v>
      </c>
      <c r="P45" s="106">
        <f t="shared" si="3"/>
        <v>0</v>
      </c>
      <c r="Q45" s="106">
        <f>ROUND(O45*'Motore 2023'!$E$28,2)</f>
        <v>0</v>
      </c>
      <c r="R45" s="106">
        <f>ROUND(P45*'Motore 2021'!$E$28,2)</f>
        <v>0</v>
      </c>
      <c r="S45" s="106">
        <f>IF((K45-M45)&lt;'Motore 2023'!$H$29,(K45-M45),'Motore 2023'!$H$29)</f>
        <v>0</v>
      </c>
      <c r="T45" s="106">
        <f>IF((L45-N45)&lt;'Motore 2021'!$H$29,(L45-N45),'Motore 2021'!$H$29)</f>
        <v>0</v>
      </c>
      <c r="U45" s="106">
        <f t="shared" si="4"/>
        <v>0</v>
      </c>
      <c r="V45" s="106">
        <f t="shared" si="5"/>
        <v>0</v>
      </c>
      <c r="W45" s="106">
        <f>ROUND(U45*'Motore 2023'!$E$29,2)</f>
        <v>0</v>
      </c>
      <c r="X45" s="106">
        <f>ROUND(V45*'Motore 2021'!$E$29,2)</f>
        <v>0</v>
      </c>
      <c r="Y45" s="106">
        <f>IF(K45-M45-S45&lt;'Motore 2023'!$H$30,(Ripartizione!K45-Ripartizione!M45-Ripartizione!S45),'Motore 2023'!$H$30)</f>
        <v>0</v>
      </c>
      <c r="Z45" s="106">
        <f>IF(L45-N45-T45&lt;'Motore 2021'!$H$30,(Ripartizione!L45-Ripartizione!N45-Ripartizione!T45),'Motore 2021'!$H$30)</f>
        <v>0</v>
      </c>
      <c r="AA45" s="106">
        <f t="shared" si="6"/>
        <v>0</v>
      </c>
      <c r="AB45" s="106">
        <f t="shared" si="7"/>
        <v>0</v>
      </c>
      <c r="AC45" s="106">
        <f>ROUND(AA45*'Motore 2023'!$E$30,2)</f>
        <v>0</v>
      </c>
      <c r="AD45" s="106">
        <f>ROUND(AB45*'Motore 2021'!$E$30,2)</f>
        <v>0</v>
      </c>
      <c r="AE45" s="106">
        <f>IF((K45-M45-S45-Y45)&lt;'Motore 2023'!$H$31, (K45-M45-S45-Y45),'Motore 2023'!$H$31)</f>
        <v>0</v>
      </c>
      <c r="AF45" s="106">
        <f>IF((L45-N45-T45-Z45)&lt;'Motore 2021'!$H$31, (L45-N45-T45-Z45),'Motore 2021'!$H$31)</f>
        <v>0</v>
      </c>
      <c r="AG45" s="106">
        <f t="shared" si="8"/>
        <v>0</v>
      </c>
      <c r="AH45" s="106">
        <f t="shared" si="9"/>
        <v>0</v>
      </c>
      <c r="AI45" s="106">
        <f>ROUND(AG45*'Motore 2023'!$E$31,2)</f>
        <v>0</v>
      </c>
      <c r="AJ45" s="106">
        <f>ROUND(AH45*'Motore 2021'!$E$31,2)</f>
        <v>0</v>
      </c>
      <c r="AK45" s="106">
        <f t="shared" si="17"/>
        <v>0</v>
      </c>
      <c r="AL45" s="106">
        <f t="shared" si="18"/>
        <v>0</v>
      </c>
      <c r="AM45" s="106">
        <f t="shared" si="10"/>
        <v>0</v>
      </c>
      <c r="AN45" s="106">
        <f t="shared" si="11"/>
        <v>0</v>
      </c>
      <c r="AO45" s="106">
        <f>ROUND(AM45*'Motore 2023'!$E$32,2)</f>
        <v>0</v>
      </c>
      <c r="AP45" s="106">
        <f>ROUND(AN45*'Motore 2021'!$E$32,2)</f>
        <v>0</v>
      </c>
      <c r="AQ45" s="117">
        <f>IF(B45&lt;&gt;0,((Q45+R45)*Ripartizione!B45),Q45+R45)</f>
        <v>0</v>
      </c>
      <c r="AR45" s="117">
        <f>IF(B45&lt;&gt;0,((Ripartizione!B45*W45)+(Ripartizione!B45*X45)), W45+X45)</f>
        <v>0</v>
      </c>
      <c r="AS45" s="117">
        <f t="shared" si="19"/>
        <v>0</v>
      </c>
      <c r="AT45" s="117">
        <f>IF(B45&lt;&gt;0,((Ripartizione!B45*AI45)+(Ripartizione!B45*AJ45)), AI45+AJ45)</f>
        <v>0</v>
      </c>
      <c r="AU45" s="117">
        <f>IF(B45&lt;&gt;0,((Ripartizione!B45*AO45)+(Ripartizione!B45*AP45)), AO45+AP45)</f>
        <v>0</v>
      </c>
      <c r="AV45" s="117">
        <f t="shared" si="20"/>
        <v>0</v>
      </c>
      <c r="AW45" s="117">
        <f t="shared" si="21"/>
        <v>0</v>
      </c>
      <c r="AX45" s="117">
        <f>IF($C$17="SI",((C45*'Motore 2023'!$B$35) + (D45*'Motore 2021'!$B$35)),0)</f>
        <v>0</v>
      </c>
      <c r="AY45" s="118">
        <f>IF($C$17="SI",((C45*'Motore 2023'!$B$35)+(C45*'Motore 2023'!$B$35)*10% + (D45*'Motore 2023'!$B$35)+(D45*'Motore 2023'!$B$35)*10%),0)</f>
        <v>0</v>
      </c>
      <c r="AZ45" s="119">
        <f>IF($C$17="SI",(((C45*'Motore 2023'!$B$38))+((D45*'Motore 2021'!$B$38))),0)</f>
        <v>0</v>
      </c>
      <c r="BA45" s="118">
        <f>IF($C$17="SI",(((C45*'Motore 2023'!$B$38)+((C45*'Motore 2023'!$B$38)*10%))+((D45*'Motore 2023'!$B$38)+((D45*'Motore 2023'!$B$38)*10%))),0)</f>
        <v>0</v>
      </c>
      <c r="BB45" s="118">
        <f t="shared" si="22"/>
        <v>0</v>
      </c>
      <c r="BC45" s="120">
        <f t="shared" si="23"/>
        <v>0</v>
      </c>
      <c r="BD45" s="120">
        <f>IF($C$17="SI",(C45*3*('Motore 2023'!$B$41+'Motore 2023'!$B$42+'Motore 2023'!$B$43+'Motore 2023'!$B$44)),(C45*1*('Motore 2023'!$B$41+'Motore 2023'!$B$42+'Motore 2023'!$B$43+'Motore 2023'!$B$44)))</f>
        <v>0</v>
      </c>
      <c r="BE45" s="121">
        <f>IF($C$17="SI",(D45*3*('Motore 2021'!$B$41+'Motore 2021'!$B$42+'Motore 2021'!$D$43+'Motore 2021'!$B$44)),(D45*1*('Motore 2021'!$B$41+'Motore 2021'!$B$42+'Motore 2021'!$D$43+'Motore 2021'!$B$44)))</f>
        <v>0</v>
      </c>
      <c r="BF45" s="120">
        <f>IF($C$17="SI",(C45*3*('Motore 2023'!$B$41+'Motore 2023'!$B$42+'Motore 2023'!$B$43+'Motore 2023'!$B$44))+((C45*3*('Motore 2023'!$B$41+'Motore 2023'!$B$42+'Motore 2023'!$B$43+'Motore 2023'!$B$44))*10%),(C45*1*('Motore 2023'!$B$41+'Motore 2023'!$B$42+'Motore 2023'!$B$43+'Motore 2023'!$B$44))+((C45*1*('Motore 2023'!$B$41+'Motore 2023'!$B$42+'Motore 2023'!$B$43+'Motore 2023'!$B$44))*10%))</f>
        <v>0</v>
      </c>
      <c r="BG45" s="120">
        <f>IF($C$17="SI",(D45*3*('Motore 2021'!$B$41+'Motore 2021'!$B$42+'Motore 2021'!$D$43+'Motore 2021'!$B$44))+((D45*3*('Motore 2021'!$B$41+'Motore 2021'!$B$42+'Motore 2021'!$D$43+'Motore 2021'!$B$44))*10%),(D45*1*('Motore 2021'!$B$41+'Motore 2021'!$B$42+'Motore 2021'!$D$43+'Motore 2021'!$B$44))+((D45*1*('Motore 2021'!$B$41+'Motore 2021'!$B$42+'Motore 2021'!$D$43+'Motore 2021'!$B$44))*10%))</f>
        <v>0</v>
      </c>
      <c r="BH45" s="120">
        <f t="shared" si="24"/>
        <v>0</v>
      </c>
      <c r="BI45" s="120">
        <f t="shared" si="25"/>
        <v>0</v>
      </c>
      <c r="BJ45" s="120">
        <f>IF(H45&lt;&gt;0,IF($C$17="SI",((('Motore 2023'!$B$47+'Motore 2023'!$B$50+'Motore 2023'!$B$53)/365)*$D$14)+(((('Motore 2023'!$B$47+'Motore 2023'!$B$50+'Motore 2021'!$B$53)/365)*$D$14)*10%),(('Motore 2023'!$B$53/365)*$D$14)+(('Motore 2023'!$B$53/365)*$D$14)*10%),0)</f>
        <v>0</v>
      </c>
      <c r="BK45" s="120">
        <f>IF(H45&lt;&gt;0,IF($C$17="SI",((('Motore 2021'!$B$47+'Motore 2021'!$B$50+'Motore 2021'!$B$53)/365)*$D$13)+(((('Motore 2021'!$B$47+'Motore 2021'!$B$50+'Motore 2021'!$B$53)/365)*$D$13)*10%),(('Motore 2021'!$B$53/365)*$D$13)+(('Motore 2021'!$B$53/365)*$D$13)*10%),0)</f>
        <v>0</v>
      </c>
      <c r="BL45" s="120">
        <f>IF(H45&lt;&gt;0,IF($C$17="SI",((('Motore 2023'!$B$47+'Motore 2023'!$B$50+'Motore 2023'!$B$53)/365)*$D$14),(('Motore 2023'!$B$53/365)*$D$14)),0)</f>
        <v>0</v>
      </c>
      <c r="BM45" s="120">
        <f>IF(H45&lt;&gt;0,IF($C$17="SI",((('Motore 2021'!$B$47+'Motore 2021'!$B$50+'Motore 2021'!$B$53)/365)*$D$13),(('Motore 2021'!$B$53/365)*$D$13)),0)</f>
        <v>0</v>
      </c>
      <c r="BN45" s="120">
        <f t="shared" si="26"/>
        <v>0</v>
      </c>
      <c r="BO45" s="122">
        <f t="shared" si="27"/>
        <v>0</v>
      </c>
      <c r="BP45" s="42"/>
    </row>
    <row r="46" spans="1:68" x14ac:dyDescent="0.3">
      <c r="A46" s="65" t="s">
        <v>18</v>
      </c>
      <c r="B46" s="51">
        <v>0</v>
      </c>
      <c r="C46" s="51">
        <v>0</v>
      </c>
      <c r="D46" s="51">
        <v>0</v>
      </c>
      <c r="E46" s="51">
        <f t="shared" si="12"/>
        <v>0</v>
      </c>
      <c r="F46" s="55" t="s">
        <v>8</v>
      </c>
      <c r="G46" s="62">
        <f t="shared" si="13"/>
        <v>0</v>
      </c>
      <c r="H46" s="62">
        <f t="shared" si="14"/>
        <v>0</v>
      </c>
      <c r="I46" s="63">
        <f t="shared" si="15"/>
        <v>0</v>
      </c>
      <c r="J46" s="63">
        <f t="shared" si="16"/>
        <v>0</v>
      </c>
      <c r="K46" s="64">
        <f t="shared" si="0"/>
        <v>0</v>
      </c>
      <c r="L46" s="64">
        <f t="shared" si="1"/>
        <v>0</v>
      </c>
      <c r="M46" s="106">
        <f>IF(K46&lt;'Motore 2023'!$H$28,Ripartizione!K46,'Motore 2023'!$H$28)</f>
        <v>0</v>
      </c>
      <c r="N46" s="106">
        <f>IF(L46&lt;'Motore 2021'!$H$28,Ripartizione!L46,'Motore 2021'!$H$28)</f>
        <v>0</v>
      </c>
      <c r="O46" s="106">
        <f t="shared" si="2"/>
        <v>0</v>
      </c>
      <c r="P46" s="106">
        <f t="shared" si="3"/>
        <v>0</v>
      </c>
      <c r="Q46" s="106">
        <f>ROUND(O46*'Motore 2023'!$E$28,2)</f>
        <v>0</v>
      </c>
      <c r="R46" s="106">
        <f>ROUND(P46*'Motore 2021'!$E$28,2)</f>
        <v>0</v>
      </c>
      <c r="S46" s="106">
        <f>IF((K46-M46)&lt;'Motore 2023'!$H$29,(K46-M46),'Motore 2023'!$H$29)</f>
        <v>0</v>
      </c>
      <c r="T46" s="106">
        <f>IF((L46-N46)&lt;'Motore 2021'!$H$29,(L46-N46),'Motore 2021'!$H$29)</f>
        <v>0</v>
      </c>
      <c r="U46" s="106">
        <f t="shared" si="4"/>
        <v>0</v>
      </c>
      <c r="V46" s="106">
        <f t="shared" si="5"/>
        <v>0</v>
      </c>
      <c r="W46" s="106">
        <f>ROUND(U46*'Motore 2023'!$E$29,2)</f>
        <v>0</v>
      </c>
      <c r="X46" s="106">
        <f>ROUND(V46*'Motore 2021'!$E$29,2)</f>
        <v>0</v>
      </c>
      <c r="Y46" s="106">
        <f>IF(K46-M46-S46&lt;'Motore 2023'!$H$30,(Ripartizione!K46-Ripartizione!M46-Ripartizione!S46),'Motore 2023'!$H$30)</f>
        <v>0</v>
      </c>
      <c r="Z46" s="106">
        <f>IF(L46-N46-T46&lt;'Motore 2021'!$H$30,(Ripartizione!L46-Ripartizione!N46-Ripartizione!T46),'Motore 2021'!$H$30)</f>
        <v>0</v>
      </c>
      <c r="AA46" s="106">
        <f t="shared" si="6"/>
        <v>0</v>
      </c>
      <c r="AB46" s="106">
        <f t="shared" si="7"/>
        <v>0</v>
      </c>
      <c r="AC46" s="106">
        <f>ROUND(AA46*'Motore 2023'!$E$30,2)</f>
        <v>0</v>
      </c>
      <c r="AD46" s="106">
        <f>ROUND(AB46*'Motore 2021'!$E$30,2)</f>
        <v>0</v>
      </c>
      <c r="AE46" s="106">
        <f>IF((K46-M46-S46-Y46)&lt;'Motore 2023'!$H$31, (K46-M46-S46-Y46),'Motore 2023'!$H$31)</f>
        <v>0</v>
      </c>
      <c r="AF46" s="106">
        <f>IF((L46-N46-T46-Z46)&lt;'Motore 2021'!$H$31, (L46-N46-T46-Z46),'Motore 2021'!$H$31)</f>
        <v>0</v>
      </c>
      <c r="AG46" s="106">
        <f t="shared" si="8"/>
        <v>0</v>
      </c>
      <c r="AH46" s="106">
        <f t="shared" si="9"/>
        <v>0</v>
      </c>
      <c r="AI46" s="106">
        <f>ROUND(AG46*'Motore 2023'!$E$31,2)</f>
        <v>0</v>
      </c>
      <c r="AJ46" s="106">
        <f>ROUND(AH46*'Motore 2021'!$E$31,2)</f>
        <v>0</v>
      </c>
      <c r="AK46" s="106">
        <f t="shared" si="17"/>
        <v>0</v>
      </c>
      <c r="AL46" s="106">
        <f t="shared" si="18"/>
        <v>0</v>
      </c>
      <c r="AM46" s="106">
        <f t="shared" si="10"/>
        <v>0</v>
      </c>
      <c r="AN46" s="106">
        <f t="shared" si="11"/>
        <v>0</v>
      </c>
      <c r="AO46" s="106">
        <f>ROUND(AM46*'Motore 2023'!$E$32,2)</f>
        <v>0</v>
      </c>
      <c r="AP46" s="106">
        <f>ROUND(AN46*'Motore 2021'!$E$32,2)</f>
        <v>0</v>
      </c>
      <c r="AQ46" s="117">
        <f>IF(B46&lt;&gt;0,((Q46+R46)*Ripartizione!B46),Q46+R46)</f>
        <v>0</v>
      </c>
      <c r="AR46" s="117">
        <f>IF(B46&lt;&gt;0,((Ripartizione!B46*W46)+(Ripartizione!B46*X46)), W46+X46)</f>
        <v>0</v>
      </c>
      <c r="AS46" s="117">
        <f t="shared" si="19"/>
        <v>0</v>
      </c>
      <c r="AT46" s="117">
        <f>IF(B46&lt;&gt;0,((Ripartizione!B46*AI46)+(Ripartizione!B46*AJ46)), AI46+AJ46)</f>
        <v>0</v>
      </c>
      <c r="AU46" s="117">
        <f>IF(B46&lt;&gt;0,((Ripartizione!B46*AO46)+(Ripartizione!B46*AP46)), AO46+AP46)</f>
        <v>0</v>
      </c>
      <c r="AV46" s="117">
        <f t="shared" si="20"/>
        <v>0</v>
      </c>
      <c r="AW46" s="117">
        <f t="shared" si="21"/>
        <v>0</v>
      </c>
      <c r="AX46" s="117">
        <f>IF($C$17="SI",((C46*'Motore 2023'!$B$35) + (D46*'Motore 2021'!$B$35)),0)</f>
        <v>0</v>
      </c>
      <c r="AY46" s="118">
        <f>IF($C$17="SI",((C46*'Motore 2023'!$B$35)+(C46*'Motore 2023'!$B$35)*10% + (D46*'Motore 2023'!$B$35)+(D46*'Motore 2023'!$B$35)*10%),0)</f>
        <v>0</v>
      </c>
      <c r="AZ46" s="119">
        <f>IF($C$17="SI",(((C46*'Motore 2023'!$B$38))+((D46*'Motore 2021'!$B$38))),0)</f>
        <v>0</v>
      </c>
      <c r="BA46" s="118">
        <f>IF($C$17="SI",(((C46*'Motore 2023'!$B$38)+((C46*'Motore 2023'!$B$38)*10%))+((D46*'Motore 2023'!$B$38)+((D46*'Motore 2023'!$B$38)*10%))),0)</f>
        <v>0</v>
      </c>
      <c r="BB46" s="118">
        <f t="shared" si="22"/>
        <v>0</v>
      </c>
      <c r="BC46" s="120">
        <f t="shared" si="23"/>
        <v>0</v>
      </c>
      <c r="BD46" s="120">
        <f>IF($C$17="SI",(C46*3*('Motore 2023'!$B$41+'Motore 2023'!$B$42+'Motore 2023'!$B$43+'Motore 2023'!$B$44)),(C46*1*('Motore 2023'!$B$41+'Motore 2023'!$B$42+'Motore 2023'!$B$43+'Motore 2023'!$B$44)))</f>
        <v>0</v>
      </c>
      <c r="BE46" s="121">
        <f>IF($C$17="SI",(D46*3*('Motore 2021'!$B$41+'Motore 2021'!$B$42+'Motore 2021'!$D$43+'Motore 2021'!$B$44)),(D46*1*('Motore 2021'!$B$41+'Motore 2021'!$B$42+'Motore 2021'!$D$43+'Motore 2021'!$B$44)))</f>
        <v>0</v>
      </c>
      <c r="BF46" s="120">
        <f>IF($C$17="SI",(C46*3*('Motore 2023'!$B$41+'Motore 2023'!$B$42+'Motore 2023'!$B$43+'Motore 2023'!$B$44))+((C46*3*('Motore 2023'!$B$41+'Motore 2023'!$B$42+'Motore 2023'!$B$43+'Motore 2023'!$B$44))*10%),(C46*1*('Motore 2023'!$B$41+'Motore 2023'!$B$42+'Motore 2023'!$B$43+'Motore 2023'!$B$44))+((C46*1*('Motore 2023'!$B$41+'Motore 2023'!$B$42+'Motore 2023'!$B$43+'Motore 2023'!$B$44))*10%))</f>
        <v>0</v>
      </c>
      <c r="BG46" s="120">
        <f>IF($C$17="SI",(D46*3*('Motore 2021'!$B$41+'Motore 2021'!$B$42+'Motore 2021'!$D$43+'Motore 2021'!$B$44))+((D46*3*('Motore 2021'!$B$41+'Motore 2021'!$B$42+'Motore 2021'!$D$43+'Motore 2021'!$B$44))*10%),(D46*1*('Motore 2021'!$B$41+'Motore 2021'!$B$42+'Motore 2021'!$D$43+'Motore 2021'!$B$44))+((D46*1*('Motore 2021'!$B$41+'Motore 2021'!$B$42+'Motore 2021'!$D$43+'Motore 2021'!$B$44))*10%))</f>
        <v>0</v>
      </c>
      <c r="BH46" s="120">
        <f t="shared" si="24"/>
        <v>0</v>
      </c>
      <c r="BI46" s="120">
        <f t="shared" si="25"/>
        <v>0</v>
      </c>
      <c r="BJ46" s="120">
        <f>IF(H46&lt;&gt;0,IF($C$17="SI",((('Motore 2023'!$B$47+'Motore 2023'!$B$50+'Motore 2023'!$B$53)/365)*$D$14)+(((('Motore 2023'!$B$47+'Motore 2023'!$B$50+'Motore 2021'!$B$53)/365)*$D$14)*10%),(('Motore 2023'!$B$53/365)*$D$14)+(('Motore 2023'!$B$53/365)*$D$14)*10%),0)</f>
        <v>0</v>
      </c>
      <c r="BK46" s="120">
        <f>IF(H46&lt;&gt;0,IF($C$17="SI",((('Motore 2021'!$B$47+'Motore 2021'!$B$50+'Motore 2021'!$B$53)/365)*$D$13)+(((('Motore 2021'!$B$47+'Motore 2021'!$B$50+'Motore 2021'!$B$53)/365)*$D$13)*10%),(('Motore 2021'!$B$53/365)*$D$13)+(('Motore 2021'!$B$53/365)*$D$13)*10%),0)</f>
        <v>0</v>
      </c>
      <c r="BL46" s="120">
        <f>IF(H46&lt;&gt;0,IF($C$17="SI",((('Motore 2023'!$B$47+'Motore 2023'!$B$50+'Motore 2023'!$B$53)/365)*$D$14),(('Motore 2023'!$B$53/365)*$D$14)),0)</f>
        <v>0</v>
      </c>
      <c r="BM46" s="120">
        <f>IF(H46&lt;&gt;0,IF($C$17="SI",((('Motore 2021'!$B$47+'Motore 2021'!$B$50+'Motore 2021'!$B$53)/365)*$D$13),(('Motore 2021'!$B$53/365)*$D$13)),0)</f>
        <v>0</v>
      </c>
      <c r="BN46" s="120">
        <f t="shared" si="26"/>
        <v>0</v>
      </c>
      <c r="BO46" s="122">
        <f t="shared" si="27"/>
        <v>0</v>
      </c>
      <c r="BP46" s="42"/>
    </row>
    <row r="47" spans="1:68" x14ac:dyDescent="0.3">
      <c r="A47" s="65" t="s">
        <v>19</v>
      </c>
      <c r="B47" s="51">
        <v>0</v>
      </c>
      <c r="C47" s="51">
        <v>0</v>
      </c>
      <c r="D47" s="51">
        <v>0</v>
      </c>
      <c r="E47" s="51">
        <f t="shared" si="12"/>
        <v>0</v>
      </c>
      <c r="F47" s="55" t="s">
        <v>8</v>
      </c>
      <c r="G47" s="62">
        <f t="shared" si="13"/>
        <v>0</v>
      </c>
      <c r="H47" s="62">
        <f t="shared" si="14"/>
        <v>0</v>
      </c>
      <c r="I47" s="63">
        <f t="shared" si="15"/>
        <v>0</v>
      </c>
      <c r="J47" s="63">
        <f t="shared" si="16"/>
        <v>0</v>
      </c>
      <c r="K47" s="64">
        <f t="shared" si="0"/>
        <v>0</v>
      </c>
      <c r="L47" s="64">
        <f t="shared" si="1"/>
        <v>0</v>
      </c>
      <c r="M47" s="106">
        <f>IF(K47&lt;'Motore 2023'!$H$28,Ripartizione!K47,'Motore 2023'!$H$28)</f>
        <v>0</v>
      </c>
      <c r="N47" s="106">
        <f>IF(L47&lt;'Motore 2021'!$H$28,Ripartizione!L47,'Motore 2021'!$H$28)</f>
        <v>0</v>
      </c>
      <c r="O47" s="106">
        <f t="shared" si="2"/>
        <v>0</v>
      </c>
      <c r="P47" s="106">
        <f t="shared" si="3"/>
        <v>0</v>
      </c>
      <c r="Q47" s="106">
        <f>ROUND(O47*'Motore 2023'!$E$28,2)</f>
        <v>0</v>
      </c>
      <c r="R47" s="106">
        <f>ROUND(P47*'Motore 2021'!$E$28,2)</f>
        <v>0</v>
      </c>
      <c r="S47" s="106">
        <f>IF((K47-M47)&lt;'Motore 2023'!$H$29,(K47-M47),'Motore 2023'!$H$29)</f>
        <v>0</v>
      </c>
      <c r="T47" s="106">
        <f>IF((L47-N47)&lt;'Motore 2021'!$H$29,(L47-N47),'Motore 2021'!$H$29)</f>
        <v>0</v>
      </c>
      <c r="U47" s="106">
        <f t="shared" si="4"/>
        <v>0</v>
      </c>
      <c r="V47" s="106">
        <f t="shared" si="5"/>
        <v>0</v>
      </c>
      <c r="W47" s="106">
        <f>ROUND(U47*'Motore 2023'!$E$29,2)</f>
        <v>0</v>
      </c>
      <c r="X47" s="106">
        <f>ROUND(V47*'Motore 2021'!$E$29,2)</f>
        <v>0</v>
      </c>
      <c r="Y47" s="106">
        <f>IF(K47-M47-S47&lt;'Motore 2023'!$H$30,(Ripartizione!K47-Ripartizione!M47-Ripartizione!S47),'Motore 2023'!$H$30)</f>
        <v>0</v>
      </c>
      <c r="Z47" s="106">
        <f>IF(L47-N47-T47&lt;'Motore 2021'!$H$30,(Ripartizione!L47-Ripartizione!N47-Ripartizione!T47),'Motore 2021'!$H$30)</f>
        <v>0</v>
      </c>
      <c r="AA47" s="106">
        <f t="shared" si="6"/>
        <v>0</v>
      </c>
      <c r="AB47" s="106">
        <f t="shared" si="7"/>
        <v>0</v>
      </c>
      <c r="AC47" s="106">
        <f>ROUND(AA47*'Motore 2023'!$E$30,2)</f>
        <v>0</v>
      </c>
      <c r="AD47" s="106">
        <f>ROUND(AB47*'Motore 2021'!$E$30,2)</f>
        <v>0</v>
      </c>
      <c r="AE47" s="106">
        <f>IF((K47-M47-S47-Y47)&lt;'Motore 2023'!$H$31, (K47-M47-S47-Y47),'Motore 2023'!$H$31)</f>
        <v>0</v>
      </c>
      <c r="AF47" s="106">
        <f>IF((L47-N47-T47-Z47)&lt;'Motore 2021'!$H$31, (L47-N47-T47-Z47),'Motore 2021'!$H$31)</f>
        <v>0</v>
      </c>
      <c r="AG47" s="106">
        <f t="shared" si="8"/>
        <v>0</v>
      </c>
      <c r="AH47" s="106">
        <f t="shared" si="9"/>
        <v>0</v>
      </c>
      <c r="AI47" s="106">
        <f>ROUND(AG47*'Motore 2023'!$E$31,2)</f>
        <v>0</v>
      </c>
      <c r="AJ47" s="106">
        <f>ROUND(AH47*'Motore 2021'!$E$31,2)</f>
        <v>0</v>
      </c>
      <c r="AK47" s="106">
        <f t="shared" si="17"/>
        <v>0</v>
      </c>
      <c r="AL47" s="106">
        <f t="shared" si="18"/>
        <v>0</v>
      </c>
      <c r="AM47" s="106">
        <f t="shared" si="10"/>
        <v>0</v>
      </c>
      <c r="AN47" s="106">
        <f t="shared" si="11"/>
        <v>0</v>
      </c>
      <c r="AO47" s="106">
        <f>ROUND(AM47*'Motore 2023'!$E$32,2)</f>
        <v>0</v>
      </c>
      <c r="AP47" s="106">
        <f>ROUND(AN47*'Motore 2021'!$E$32,2)</f>
        <v>0</v>
      </c>
      <c r="AQ47" s="117">
        <f>IF(B47&lt;&gt;0,((Q47+R47)*Ripartizione!B47),Q47+R47)</f>
        <v>0</v>
      </c>
      <c r="AR47" s="117">
        <f>IF(B47&lt;&gt;0,((Ripartizione!B47*W47)+(Ripartizione!B47*X47)), W47+X47)</f>
        <v>0</v>
      </c>
      <c r="AS47" s="117">
        <f t="shared" si="19"/>
        <v>0</v>
      </c>
      <c r="AT47" s="117">
        <f>IF(B47&lt;&gt;0,((Ripartizione!B47*AI47)+(Ripartizione!B47*AJ47)), AI47+AJ47)</f>
        <v>0</v>
      </c>
      <c r="AU47" s="117">
        <f>IF(B47&lt;&gt;0,((Ripartizione!B47*AO47)+(Ripartizione!B47*AP47)), AO47+AP47)</f>
        <v>0</v>
      </c>
      <c r="AV47" s="117">
        <f t="shared" si="20"/>
        <v>0</v>
      </c>
      <c r="AW47" s="117">
        <f t="shared" si="21"/>
        <v>0</v>
      </c>
      <c r="AX47" s="117">
        <f>IF($C$17="SI",((C47*'Motore 2023'!$B$35) + (D47*'Motore 2021'!$B$35)),0)</f>
        <v>0</v>
      </c>
      <c r="AY47" s="118">
        <f>IF($C$17="SI",((C47*'Motore 2023'!$B$35)+(C47*'Motore 2023'!$B$35)*10% + (D47*'Motore 2023'!$B$35)+(D47*'Motore 2023'!$B$35)*10%),0)</f>
        <v>0</v>
      </c>
      <c r="AZ47" s="119">
        <f>IF($C$17="SI",(((C47*'Motore 2023'!$B$38))+((D47*'Motore 2021'!$B$38))),0)</f>
        <v>0</v>
      </c>
      <c r="BA47" s="118">
        <f>IF($C$17="SI",(((C47*'Motore 2023'!$B$38)+((C47*'Motore 2023'!$B$38)*10%))+((D47*'Motore 2023'!$B$38)+((D47*'Motore 2023'!$B$38)*10%))),0)</f>
        <v>0</v>
      </c>
      <c r="BB47" s="118">
        <f t="shared" si="22"/>
        <v>0</v>
      </c>
      <c r="BC47" s="120">
        <f t="shared" si="23"/>
        <v>0</v>
      </c>
      <c r="BD47" s="120">
        <f>IF($C$17="SI",(C47*3*('Motore 2023'!$B$41+'Motore 2023'!$B$42+'Motore 2023'!$B$43+'Motore 2023'!$B$44)),(C47*1*('Motore 2023'!$B$41+'Motore 2023'!$B$42+'Motore 2023'!$B$43+'Motore 2023'!$B$44)))</f>
        <v>0</v>
      </c>
      <c r="BE47" s="121">
        <f>IF($C$17="SI",(D47*3*('Motore 2021'!$B$41+'Motore 2021'!$B$42+'Motore 2021'!$D$43+'Motore 2021'!$B$44)),(D47*1*('Motore 2021'!$B$41+'Motore 2021'!$B$42+'Motore 2021'!$D$43+'Motore 2021'!$B$44)))</f>
        <v>0</v>
      </c>
      <c r="BF47" s="120">
        <f>IF($C$17="SI",(C47*3*('Motore 2023'!$B$41+'Motore 2023'!$B$42+'Motore 2023'!$B$43+'Motore 2023'!$B$44))+((C47*3*('Motore 2023'!$B$41+'Motore 2023'!$B$42+'Motore 2023'!$B$43+'Motore 2023'!$B$44))*10%),(C47*1*('Motore 2023'!$B$41+'Motore 2023'!$B$42+'Motore 2023'!$B$43+'Motore 2023'!$B$44))+((C47*1*('Motore 2023'!$B$41+'Motore 2023'!$B$42+'Motore 2023'!$B$43+'Motore 2023'!$B$44))*10%))</f>
        <v>0</v>
      </c>
      <c r="BG47" s="120">
        <f>IF($C$17="SI",(D47*3*('Motore 2021'!$B$41+'Motore 2021'!$B$42+'Motore 2021'!$D$43+'Motore 2021'!$B$44))+((D47*3*('Motore 2021'!$B$41+'Motore 2021'!$B$42+'Motore 2021'!$D$43+'Motore 2021'!$B$44))*10%),(D47*1*('Motore 2021'!$B$41+'Motore 2021'!$B$42+'Motore 2021'!$D$43+'Motore 2021'!$B$44))+((D47*1*('Motore 2021'!$B$41+'Motore 2021'!$B$42+'Motore 2021'!$D$43+'Motore 2021'!$B$44))*10%))</f>
        <v>0</v>
      </c>
      <c r="BH47" s="120">
        <f t="shared" si="24"/>
        <v>0</v>
      </c>
      <c r="BI47" s="120">
        <f t="shared" si="25"/>
        <v>0</v>
      </c>
      <c r="BJ47" s="120">
        <f>IF(H47&lt;&gt;0,IF($C$17="SI",((('Motore 2023'!$B$47+'Motore 2023'!$B$50+'Motore 2023'!$B$53)/365)*$D$14)+(((('Motore 2023'!$B$47+'Motore 2023'!$B$50+'Motore 2021'!$B$53)/365)*$D$14)*10%),(('Motore 2023'!$B$53/365)*$D$14)+(('Motore 2023'!$B$53/365)*$D$14)*10%),0)</f>
        <v>0</v>
      </c>
      <c r="BK47" s="120">
        <f>IF(H47&lt;&gt;0,IF($C$17="SI",((('Motore 2021'!$B$47+'Motore 2021'!$B$50+'Motore 2021'!$B$53)/365)*$D$13)+(((('Motore 2021'!$B$47+'Motore 2021'!$B$50+'Motore 2021'!$B$53)/365)*$D$13)*10%),(('Motore 2021'!$B$53/365)*$D$13)+(('Motore 2021'!$B$53/365)*$D$13)*10%),0)</f>
        <v>0</v>
      </c>
      <c r="BL47" s="120">
        <f>IF(H47&lt;&gt;0,IF($C$17="SI",((('Motore 2023'!$B$47+'Motore 2023'!$B$50+'Motore 2023'!$B$53)/365)*$D$14),(('Motore 2023'!$B$53/365)*$D$14)),0)</f>
        <v>0</v>
      </c>
      <c r="BM47" s="120">
        <f>IF(H47&lt;&gt;0,IF($C$17="SI",((('Motore 2021'!$B$47+'Motore 2021'!$B$50+'Motore 2021'!$B$53)/365)*$D$13),(('Motore 2021'!$B$53/365)*$D$13)),0)</f>
        <v>0</v>
      </c>
      <c r="BN47" s="120">
        <f t="shared" si="26"/>
        <v>0</v>
      </c>
      <c r="BO47" s="122">
        <f t="shared" si="27"/>
        <v>0</v>
      </c>
      <c r="BP47" s="42"/>
    </row>
    <row r="48" spans="1:68" x14ac:dyDescent="0.3">
      <c r="A48" s="65" t="s">
        <v>20</v>
      </c>
      <c r="B48" s="51">
        <v>0</v>
      </c>
      <c r="C48" s="51">
        <v>0</v>
      </c>
      <c r="D48" s="51">
        <v>0</v>
      </c>
      <c r="E48" s="51">
        <f t="shared" si="12"/>
        <v>0</v>
      </c>
      <c r="F48" s="55" t="s">
        <v>8</v>
      </c>
      <c r="G48" s="62">
        <f t="shared" si="13"/>
        <v>0</v>
      </c>
      <c r="H48" s="62">
        <f t="shared" si="14"/>
        <v>0</v>
      </c>
      <c r="I48" s="63">
        <f t="shared" si="15"/>
        <v>0</v>
      </c>
      <c r="J48" s="63">
        <f t="shared" si="16"/>
        <v>0</v>
      </c>
      <c r="K48" s="64">
        <f t="shared" si="0"/>
        <v>0</v>
      </c>
      <c r="L48" s="64">
        <f t="shared" si="1"/>
        <v>0</v>
      </c>
      <c r="M48" s="106">
        <f>IF(K48&lt;'Motore 2023'!$H$28,Ripartizione!K48,'Motore 2023'!$H$28)</f>
        <v>0</v>
      </c>
      <c r="N48" s="106">
        <f>IF(L48&lt;'Motore 2021'!$H$28,Ripartizione!L48,'Motore 2021'!$H$28)</f>
        <v>0</v>
      </c>
      <c r="O48" s="106">
        <f t="shared" si="2"/>
        <v>0</v>
      </c>
      <c r="P48" s="106">
        <f t="shared" si="3"/>
        <v>0</v>
      </c>
      <c r="Q48" s="106">
        <f>ROUND(O48*'Motore 2023'!$E$28,2)</f>
        <v>0</v>
      </c>
      <c r="R48" s="106">
        <f>ROUND(P48*'Motore 2021'!$E$28,2)</f>
        <v>0</v>
      </c>
      <c r="S48" s="106">
        <f>IF((K48-M48)&lt;'Motore 2023'!$H$29,(K48-M48),'Motore 2023'!$H$29)</f>
        <v>0</v>
      </c>
      <c r="T48" s="106">
        <f>IF((L48-N48)&lt;'Motore 2021'!$H$29,(L48-N48),'Motore 2021'!$H$29)</f>
        <v>0</v>
      </c>
      <c r="U48" s="106">
        <f t="shared" si="4"/>
        <v>0</v>
      </c>
      <c r="V48" s="106">
        <f t="shared" si="5"/>
        <v>0</v>
      </c>
      <c r="W48" s="106">
        <f>ROUND(U48*'Motore 2023'!$E$29,2)</f>
        <v>0</v>
      </c>
      <c r="X48" s="106">
        <f>ROUND(V48*'Motore 2021'!$E$29,2)</f>
        <v>0</v>
      </c>
      <c r="Y48" s="106">
        <f>IF(K48-M48-S48&lt;'Motore 2023'!$H$30,(Ripartizione!K48-Ripartizione!M48-Ripartizione!S48),'Motore 2023'!$H$30)</f>
        <v>0</v>
      </c>
      <c r="Z48" s="106">
        <f>IF(L48-N48-T48&lt;'Motore 2021'!$H$30,(Ripartizione!L48-Ripartizione!N48-Ripartizione!T48),'Motore 2021'!$H$30)</f>
        <v>0</v>
      </c>
      <c r="AA48" s="106">
        <f t="shared" si="6"/>
        <v>0</v>
      </c>
      <c r="AB48" s="106">
        <f t="shared" si="7"/>
        <v>0</v>
      </c>
      <c r="AC48" s="106">
        <f>ROUND(AA48*'Motore 2023'!$E$30,2)</f>
        <v>0</v>
      </c>
      <c r="AD48" s="106">
        <f>ROUND(AB48*'Motore 2021'!$E$30,2)</f>
        <v>0</v>
      </c>
      <c r="AE48" s="106">
        <f>IF((K48-M48-S48-Y48)&lt;'Motore 2023'!$H$31, (K48-M48-S48-Y48),'Motore 2023'!$H$31)</f>
        <v>0</v>
      </c>
      <c r="AF48" s="106">
        <f>IF((L48-N48-T48-Z48)&lt;'Motore 2021'!$H$31, (L48-N48-T48-Z48),'Motore 2021'!$H$31)</f>
        <v>0</v>
      </c>
      <c r="AG48" s="106">
        <f t="shared" si="8"/>
        <v>0</v>
      </c>
      <c r="AH48" s="106">
        <f t="shared" si="9"/>
        <v>0</v>
      </c>
      <c r="AI48" s="106">
        <f>ROUND(AG48*'Motore 2023'!$E$31,2)</f>
        <v>0</v>
      </c>
      <c r="AJ48" s="106">
        <f>ROUND(AH48*'Motore 2021'!$E$31,2)</f>
        <v>0</v>
      </c>
      <c r="AK48" s="106">
        <f t="shared" si="17"/>
        <v>0</v>
      </c>
      <c r="AL48" s="106">
        <f t="shared" si="18"/>
        <v>0</v>
      </c>
      <c r="AM48" s="106">
        <f t="shared" si="10"/>
        <v>0</v>
      </c>
      <c r="AN48" s="106">
        <f t="shared" si="11"/>
        <v>0</v>
      </c>
      <c r="AO48" s="106">
        <f>ROUND(AM48*'Motore 2023'!$E$32,2)</f>
        <v>0</v>
      </c>
      <c r="AP48" s="106">
        <f>ROUND(AN48*'Motore 2021'!$E$32,2)</f>
        <v>0</v>
      </c>
      <c r="AQ48" s="117">
        <f>IF(B48&lt;&gt;0,((Q48+R48)*Ripartizione!B48),Q48+R48)</f>
        <v>0</v>
      </c>
      <c r="AR48" s="117">
        <f>IF(B48&lt;&gt;0,((Ripartizione!B48*W48)+(Ripartizione!B48*X48)), W48+X48)</f>
        <v>0</v>
      </c>
      <c r="AS48" s="117">
        <f t="shared" si="19"/>
        <v>0</v>
      </c>
      <c r="AT48" s="117">
        <f>IF(B48&lt;&gt;0,((Ripartizione!B48*AI48)+(Ripartizione!B48*AJ48)), AI48+AJ48)</f>
        <v>0</v>
      </c>
      <c r="AU48" s="117">
        <f>IF(B48&lt;&gt;0,((Ripartizione!B48*AO48)+(Ripartizione!B48*AP48)), AO48+AP48)</f>
        <v>0</v>
      </c>
      <c r="AV48" s="117">
        <f t="shared" si="20"/>
        <v>0</v>
      </c>
      <c r="AW48" s="117">
        <f t="shared" si="21"/>
        <v>0</v>
      </c>
      <c r="AX48" s="117">
        <f>IF($C$17="SI",((C48*'Motore 2023'!$B$35) + (D48*'Motore 2021'!$B$35)),0)</f>
        <v>0</v>
      </c>
      <c r="AY48" s="118">
        <f>IF($C$17="SI",((C48*'Motore 2023'!$B$35)+(C48*'Motore 2023'!$B$35)*10% + (D48*'Motore 2023'!$B$35)+(D48*'Motore 2023'!$B$35)*10%),0)</f>
        <v>0</v>
      </c>
      <c r="AZ48" s="119">
        <f>IF($C$17="SI",(((C48*'Motore 2023'!$B$38))+((D48*'Motore 2021'!$B$38))),0)</f>
        <v>0</v>
      </c>
      <c r="BA48" s="118">
        <f>IF($C$17="SI",(((C48*'Motore 2023'!$B$38)+((C48*'Motore 2023'!$B$38)*10%))+((D48*'Motore 2023'!$B$38)+((D48*'Motore 2023'!$B$38)*10%))),0)</f>
        <v>0</v>
      </c>
      <c r="BB48" s="118">
        <f t="shared" si="22"/>
        <v>0</v>
      </c>
      <c r="BC48" s="120">
        <f t="shared" si="23"/>
        <v>0</v>
      </c>
      <c r="BD48" s="120">
        <f>IF($C$17="SI",(C48*3*('Motore 2023'!$B$41+'Motore 2023'!$B$42+'Motore 2023'!$B$43+'Motore 2023'!$B$44)),(C48*1*('Motore 2023'!$B$41+'Motore 2023'!$B$42+'Motore 2023'!$B$43+'Motore 2023'!$B$44)))</f>
        <v>0</v>
      </c>
      <c r="BE48" s="121">
        <f>IF($C$17="SI",(D48*3*('Motore 2021'!$B$41+'Motore 2021'!$B$42+'Motore 2021'!$D$43+'Motore 2021'!$B$44)),(D48*1*('Motore 2021'!$B$41+'Motore 2021'!$B$42+'Motore 2021'!$D$43+'Motore 2021'!$B$44)))</f>
        <v>0</v>
      </c>
      <c r="BF48" s="120">
        <f>IF($C$17="SI",(C48*3*('Motore 2023'!$B$41+'Motore 2023'!$B$42+'Motore 2023'!$B$43+'Motore 2023'!$B$44))+((C48*3*('Motore 2023'!$B$41+'Motore 2023'!$B$42+'Motore 2023'!$B$43+'Motore 2023'!$B$44))*10%),(C48*1*('Motore 2023'!$B$41+'Motore 2023'!$B$42+'Motore 2023'!$B$43+'Motore 2023'!$B$44))+((C48*1*('Motore 2023'!$B$41+'Motore 2023'!$B$42+'Motore 2023'!$B$43+'Motore 2023'!$B$44))*10%))</f>
        <v>0</v>
      </c>
      <c r="BG48" s="120">
        <f>IF($C$17="SI",(D48*3*('Motore 2021'!$B$41+'Motore 2021'!$B$42+'Motore 2021'!$D$43+'Motore 2021'!$B$44))+((D48*3*('Motore 2021'!$B$41+'Motore 2021'!$B$42+'Motore 2021'!$D$43+'Motore 2021'!$B$44))*10%),(D48*1*('Motore 2021'!$B$41+'Motore 2021'!$B$42+'Motore 2021'!$D$43+'Motore 2021'!$B$44))+((D48*1*('Motore 2021'!$B$41+'Motore 2021'!$B$42+'Motore 2021'!$D$43+'Motore 2021'!$B$44))*10%))</f>
        <v>0</v>
      </c>
      <c r="BH48" s="120">
        <f t="shared" si="24"/>
        <v>0</v>
      </c>
      <c r="BI48" s="120">
        <f t="shared" si="25"/>
        <v>0</v>
      </c>
      <c r="BJ48" s="120">
        <f>IF(H48&lt;&gt;0,IF($C$17="SI",((('Motore 2023'!$B$47+'Motore 2023'!$B$50+'Motore 2023'!$B$53)/365)*$D$14)+(((('Motore 2023'!$B$47+'Motore 2023'!$B$50+'Motore 2021'!$B$53)/365)*$D$14)*10%),(('Motore 2023'!$B$53/365)*$D$14)+(('Motore 2023'!$B$53/365)*$D$14)*10%),0)</f>
        <v>0</v>
      </c>
      <c r="BK48" s="120">
        <f>IF(H48&lt;&gt;0,IF($C$17="SI",((('Motore 2021'!$B$47+'Motore 2021'!$B$50+'Motore 2021'!$B$53)/365)*$D$13)+(((('Motore 2021'!$B$47+'Motore 2021'!$B$50+'Motore 2021'!$B$53)/365)*$D$13)*10%),(('Motore 2021'!$B$53/365)*$D$13)+(('Motore 2021'!$B$53/365)*$D$13)*10%),0)</f>
        <v>0</v>
      </c>
      <c r="BL48" s="120">
        <f>IF(H48&lt;&gt;0,IF($C$17="SI",((('Motore 2023'!$B$47+'Motore 2023'!$B$50+'Motore 2023'!$B$53)/365)*$D$14),(('Motore 2023'!$B$53/365)*$D$14)),0)</f>
        <v>0</v>
      </c>
      <c r="BM48" s="120">
        <f>IF(H48&lt;&gt;0,IF($C$17="SI",((('Motore 2021'!$B$47+'Motore 2021'!$B$50+'Motore 2021'!$B$53)/365)*$D$13),(('Motore 2021'!$B$53/365)*$D$13)),0)</f>
        <v>0</v>
      </c>
      <c r="BN48" s="120">
        <f t="shared" si="26"/>
        <v>0</v>
      </c>
      <c r="BO48" s="122">
        <f t="shared" si="27"/>
        <v>0</v>
      </c>
      <c r="BP48" s="42"/>
    </row>
    <row r="49" spans="1:68" x14ac:dyDescent="0.3">
      <c r="A49" s="65" t="s">
        <v>21</v>
      </c>
      <c r="B49" s="51">
        <v>0</v>
      </c>
      <c r="C49" s="51">
        <v>0</v>
      </c>
      <c r="D49" s="51">
        <v>0</v>
      </c>
      <c r="E49" s="51">
        <f t="shared" si="12"/>
        <v>0</v>
      </c>
      <c r="F49" s="55" t="s">
        <v>8</v>
      </c>
      <c r="G49" s="62">
        <f t="shared" si="13"/>
        <v>0</v>
      </c>
      <c r="H49" s="62">
        <f t="shared" si="14"/>
        <v>0</v>
      </c>
      <c r="I49" s="63">
        <f t="shared" si="15"/>
        <v>0</v>
      </c>
      <c r="J49" s="63">
        <f t="shared" si="16"/>
        <v>0</v>
      </c>
      <c r="K49" s="64">
        <f t="shared" si="0"/>
        <v>0</v>
      </c>
      <c r="L49" s="64">
        <f t="shared" si="1"/>
        <v>0</v>
      </c>
      <c r="M49" s="106">
        <f>IF(K49&lt;'Motore 2023'!$H$28,Ripartizione!K49,'Motore 2023'!$H$28)</f>
        <v>0</v>
      </c>
      <c r="N49" s="106">
        <f>IF(L49&lt;'Motore 2021'!$H$28,Ripartizione!L49,'Motore 2021'!$H$28)</f>
        <v>0</v>
      </c>
      <c r="O49" s="106">
        <f t="shared" si="2"/>
        <v>0</v>
      </c>
      <c r="P49" s="106">
        <f t="shared" si="3"/>
        <v>0</v>
      </c>
      <c r="Q49" s="106">
        <f>ROUND(O49*'Motore 2023'!$E$28,2)</f>
        <v>0</v>
      </c>
      <c r="R49" s="106">
        <f>ROUND(P49*'Motore 2021'!$E$28,2)</f>
        <v>0</v>
      </c>
      <c r="S49" s="106">
        <f>IF((K49-M49)&lt;'Motore 2023'!$H$29,(K49-M49),'Motore 2023'!$H$29)</f>
        <v>0</v>
      </c>
      <c r="T49" s="106">
        <f>IF((L49-N49)&lt;'Motore 2021'!$H$29,(L49-N49),'Motore 2021'!$H$29)</f>
        <v>0</v>
      </c>
      <c r="U49" s="106">
        <f t="shared" si="4"/>
        <v>0</v>
      </c>
      <c r="V49" s="106">
        <f t="shared" si="5"/>
        <v>0</v>
      </c>
      <c r="W49" s="106">
        <f>ROUND(U49*'Motore 2023'!$E$29,2)</f>
        <v>0</v>
      </c>
      <c r="X49" s="106">
        <f>ROUND(V49*'Motore 2021'!$E$29,2)</f>
        <v>0</v>
      </c>
      <c r="Y49" s="106">
        <f>IF(K49-M49-S49&lt;'Motore 2023'!$H$30,(Ripartizione!K49-Ripartizione!M49-Ripartizione!S49),'Motore 2023'!$H$30)</f>
        <v>0</v>
      </c>
      <c r="Z49" s="106">
        <f>IF(L49-N49-T49&lt;'Motore 2021'!$H$30,(Ripartizione!L49-Ripartizione!N49-Ripartizione!T49),'Motore 2021'!$H$30)</f>
        <v>0</v>
      </c>
      <c r="AA49" s="106">
        <f t="shared" si="6"/>
        <v>0</v>
      </c>
      <c r="AB49" s="106">
        <f t="shared" si="7"/>
        <v>0</v>
      </c>
      <c r="AC49" s="106">
        <f>ROUND(AA49*'Motore 2023'!$E$30,2)</f>
        <v>0</v>
      </c>
      <c r="AD49" s="106">
        <f>ROUND(AB49*'Motore 2021'!$E$30,2)</f>
        <v>0</v>
      </c>
      <c r="AE49" s="106">
        <f>IF((K49-M49-S49-Y49)&lt;'Motore 2023'!$H$31, (K49-M49-S49-Y49),'Motore 2023'!$H$31)</f>
        <v>0</v>
      </c>
      <c r="AF49" s="106">
        <f>IF((L49-N49-T49-Z49)&lt;'Motore 2021'!$H$31, (L49-N49-T49-Z49),'Motore 2021'!$H$31)</f>
        <v>0</v>
      </c>
      <c r="AG49" s="106">
        <f t="shared" si="8"/>
        <v>0</v>
      </c>
      <c r="AH49" s="106">
        <f t="shared" si="9"/>
        <v>0</v>
      </c>
      <c r="AI49" s="106">
        <f>ROUND(AG49*'Motore 2023'!$E$31,2)</f>
        <v>0</v>
      </c>
      <c r="AJ49" s="106">
        <f>ROUND(AH49*'Motore 2021'!$E$31,2)</f>
        <v>0</v>
      </c>
      <c r="AK49" s="106">
        <f t="shared" si="17"/>
        <v>0</v>
      </c>
      <c r="AL49" s="106">
        <f t="shared" si="18"/>
        <v>0</v>
      </c>
      <c r="AM49" s="106">
        <f t="shared" si="10"/>
        <v>0</v>
      </c>
      <c r="AN49" s="106">
        <f t="shared" si="11"/>
        <v>0</v>
      </c>
      <c r="AO49" s="106">
        <f>ROUND(AM49*'Motore 2023'!$E$32,2)</f>
        <v>0</v>
      </c>
      <c r="AP49" s="106">
        <f>ROUND(AN49*'Motore 2021'!$E$32,2)</f>
        <v>0</v>
      </c>
      <c r="AQ49" s="117">
        <f>IF(B49&lt;&gt;0,((Q49+R49)*Ripartizione!B49),Q49+R49)</f>
        <v>0</v>
      </c>
      <c r="AR49" s="117">
        <f>IF(B49&lt;&gt;0,((Ripartizione!B49*W49)+(Ripartizione!B49*X49)), W49+X49)</f>
        <v>0</v>
      </c>
      <c r="AS49" s="117">
        <f t="shared" si="19"/>
        <v>0</v>
      </c>
      <c r="AT49" s="117">
        <f>IF(B49&lt;&gt;0,((Ripartizione!B49*AI49)+(Ripartizione!B49*AJ49)), AI49+AJ49)</f>
        <v>0</v>
      </c>
      <c r="AU49" s="117">
        <f>IF(B49&lt;&gt;0,((Ripartizione!B49*AO49)+(Ripartizione!B49*AP49)), AO49+AP49)</f>
        <v>0</v>
      </c>
      <c r="AV49" s="117">
        <f t="shared" si="20"/>
        <v>0</v>
      </c>
      <c r="AW49" s="117">
        <f t="shared" si="21"/>
        <v>0</v>
      </c>
      <c r="AX49" s="117">
        <f>IF($C$17="SI",((C49*'Motore 2023'!$B$35) + (D49*'Motore 2021'!$B$35)),0)</f>
        <v>0</v>
      </c>
      <c r="AY49" s="118">
        <f>IF($C$17="SI",((C49*'Motore 2023'!$B$35)+(C49*'Motore 2023'!$B$35)*10% + (D49*'Motore 2023'!$B$35)+(D49*'Motore 2023'!$B$35)*10%),0)</f>
        <v>0</v>
      </c>
      <c r="AZ49" s="119">
        <f>IF($C$17="SI",(((C49*'Motore 2023'!$B$38))+((D49*'Motore 2021'!$B$38))),0)</f>
        <v>0</v>
      </c>
      <c r="BA49" s="118">
        <f>IF($C$17="SI",(((C49*'Motore 2023'!$B$38)+((C49*'Motore 2023'!$B$38)*10%))+((D49*'Motore 2023'!$B$38)+((D49*'Motore 2023'!$B$38)*10%))),0)</f>
        <v>0</v>
      </c>
      <c r="BB49" s="118">
        <f t="shared" si="22"/>
        <v>0</v>
      </c>
      <c r="BC49" s="120">
        <f t="shared" si="23"/>
        <v>0</v>
      </c>
      <c r="BD49" s="120">
        <f>IF($C$17="SI",(C49*3*('Motore 2023'!$B$41+'Motore 2023'!$B$42+'Motore 2023'!$B$43+'Motore 2023'!$B$44)),(C49*1*('Motore 2023'!$B$41+'Motore 2023'!$B$42+'Motore 2023'!$B$43+'Motore 2023'!$B$44)))</f>
        <v>0</v>
      </c>
      <c r="BE49" s="121">
        <f>IF($C$17="SI",(D49*3*('Motore 2021'!$B$41+'Motore 2021'!$B$42+'Motore 2021'!$D$43+'Motore 2021'!$B$44)),(D49*1*('Motore 2021'!$B$41+'Motore 2021'!$B$42+'Motore 2021'!$D$43+'Motore 2021'!$B$44)))</f>
        <v>0</v>
      </c>
      <c r="BF49" s="120">
        <f>IF($C$17="SI",(C49*3*('Motore 2023'!$B$41+'Motore 2023'!$B$42+'Motore 2023'!$B$43+'Motore 2023'!$B$44))+((C49*3*('Motore 2023'!$B$41+'Motore 2023'!$B$42+'Motore 2023'!$B$43+'Motore 2023'!$B$44))*10%),(C49*1*('Motore 2023'!$B$41+'Motore 2023'!$B$42+'Motore 2023'!$B$43+'Motore 2023'!$B$44))+((C49*1*('Motore 2023'!$B$41+'Motore 2023'!$B$42+'Motore 2023'!$B$43+'Motore 2023'!$B$44))*10%))</f>
        <v>0</v>
      </c>
      <c r="BG49" s="120">
        <f>IF($C$17="SI",(D49*3*('Motore 2021'!$B$41+'Motore 2021'!$B$42+'Motore 2021'!$D$43+'Motore 2021'!$B$44))+((D49*3*('Motore 2021'!$B$41+'Motore 2021'!$B$42+'Motore 2021'!$D$43+'Motore 2021'!$B$44))*10%),(D49*1*('Motore 2021'!$B$41+'Motore 2021'!$B$42+'Motore 2021'!$D$43+'Motore 2021'!$B$44))+((D49*1*('Motore 2021'!$B$41+'Motore 2021'!$B$42+'Motore 2021'!$D$43+'Motore 2021'!$B$44))*10%))</f>
        <v>0</v>
      </c>
      <c r="BH49" s="120">
        <f t="shared" si="24"/>
        <v>0</v>
      </c>
      <c r="BI49" s="120">
        <f t="shared" si="25"/>
        <v>0</v>
      </c>
      <c r="BJ49" s="120">
        <f>IF(H49&lt;&gt;0,IF($C$17="SI",((('Motore 2023'!$B$47+'Motore 2023'!$B$50+'Motore 2023'!$B$53)/365)*$D$14)+(((('Motore 2023'!$B$47+'Motore 2023'!$B$50+'Motore 2021'!$B$53)/365)*$D$14)*10%),(('Motore 2023'!$B$53/365)*$D$14)+(('Motore 2023'!$B$53/365)*$D$14)*10%),0)</f>
        <v>0</v>
      </c>
      <c r="BK49" s="120">
        <f>IF(H49&lt;&gt;0,IF($C$17="SI",((('Motore 2021'!$B$47+'Motore 2021'!$B$50+'Motore 2021'!$B$53)/365)*$D$13)+(((('Motore 2021'!$B$47+'Motore 2021'!$B$50+'Motore 2021'!$B$53)/365)*$D$13)*10%),(('Motore 2021'!$B$53/365)*$D$13)+(('Motore 2021'!$B$53/365)*$D$13)*10%),0)</f>
        <v>0</v>
      </c>
      <c r="BL49" s="120">
        <f>IF(H49&lt;&gt;0,IF($C$17="SI",((('Motore 2023'!$B$47+'Motore 2023'!$B$50+'Motore 2023'!$B$53)/365)*$D$14),(('Motore 2023'!$B$53/365)*$D$14)),0)</f>
        <v>0</v>
      </c>
      <c r="BM49" s="120">
        <f>IF(H49&lt;&gt;0,IF($C$17="SI",((('Motore 2021'!$B$47+'Motore 2021'!$B$50+'Motore 2021'!$B$53)/365)*$D$13),(('Motore 2021'!$B$53/365)*$D$13)),0)</f>
        <v>0</v>
      </c>
      <c r="BN49" s="120">
        <f t="shared" si="26"/>
        <v>0</v>
      </c>
      <c r="BO49" s="122">
        <f t="shared" si="27"/>
        <v>0</v>
      </c>
      <c r="BP49" s="42"/>
    </row>
    <row r="50" spans="1:68" x14ac:dyDescent="0.3">
      <c r="A50" s="65" t="s">
        <v>22</v>
      </c>
      <c r="B50" s="51">
        <v>0</v>
      </c>
      <c r="C50" s="51">
        <v>0</v>
      </c>
      <c r="D50" s="51">
        <v>0</v>
      </c>
      <c r="E50" s="51">
        <f t="shared" si="12"/>
        <v>0</v>
      </c>
      <c r="F50" s="55" t="s">
        <v>8</v>
      </c>
      <c r="G50" s="62">
        <f t="shared" si="13"/>
        <v>0</v>
      </c>
      <c r="H50" s="62">
        <f t="shared" si="14"/>
        <v>0</v>
      </c>
      <c r="I50" s="63">
        <f t="shared" si="15"/>
        <v>0</v>
      </c>
      <c r="J50" s="63">
        <f t="shared" si="16"/>
        <v>0</v>
      </c>
      <c r="K50" s="64">
        <f t="shared" si="0"/>
        <v>0</v>
      </c>
      <c r="L50" s="64">
        <f t="shared" si="1"/>
        <v>0</v>
      </c>
      <c r="M50" s="106">
        <f>IF(K50&lt;'Motore 2023'!$H$28,Ripartizione!K50,'Motore 2023'!$H$28)</f>
        <v>0</v>
      </c>
      <c r="N50" s="106">
        <f>IF(L50&lt;'Motore 2021'!$H$28,Ripartizione!L50,'Motore 2021'!$H$28)</f>
        <v>0</v>
      </c>
      <c r="O50" s="106">
        <f t="shared" si="2"/>
        <v>0</v>
      </c>
      <c r="P50" s="106">
        <f t="shared" si="3"/>
        <v>0</v>
      </c>
      <c r="Q50" s="106">
        <f>ROUND(O50*'Motore 2023'!$E$28,2)</f>
        <v>0</v>
      </c>
      <c r="R50" s="106">
        <f>ROUND(P50*'Motore 2021'!$E$28,2)</f>
        <v>0</v>
      </c>
      <c r="S50" s="106">
        <f>IF((K50-M50)&lt;'Motore 2023'!$H$29,(K50-M50),'Motore 2023'!$H$29)</f>
        <v>0</v>
      </c>
      <c r="T50" s="106">
        <f>IF((L50-N50)&lt;'Motore 2021'!$H$29,(L50-N50),'Motore 2021'!$H$29)</f>
        <v>0</v>
      </c>
      <c r="U50" s="106">
        <f t="shared" si="4"/>
        <v>0</v>
      </c>
      <c r="V50" s="106">
        <f t="shared" si="5"/>
        <v>0</v>
      </c>
      <c r="W50" s="106">
        <f>ROUND(U50*'Motore 2023'!$E$29,2)</f>
        <v>0</v>
      </c>
      <c r="X50" s="106">
        <f>ROUND(V50*'Motore 2021'!$E$29,2)</f>
        <v>0</v>
      </c>
      <c r="Y50" s="106">
        <f>IF(K50-M50-S50&lt;'Motore 2023'!$H$30,(Ripartizione!K50-Ripartizione!M50-Ripartizione!S50),'Motore 2023'!$H$30)</f>
        <v>0</v>
      </c>
      <c r="Z50" s="106">
        <f>IF(L50-N50-T50&lt;'Motore 2021'!$H$30,(Ripartizione!L50-Ripartizione!N50-Ripartizione!T50),'Motore 2021'!$H$30)</f>
        <v>0</v>
      </c>
      <c r="AA50" s="106">
        <f t="shared" si="6"/>
        <v>0</v>
      </c>
      <c r="AB50" s="106">
        <f t="shared" si="7"/>
        <v>0</v>
      </c>
      <c r="AC50" s="106">
        <f>ROUND(AA50*'Motore 2023'!$E$30,2)</f>
        <v>0</v>
      </c>
      <c r="AD50" s="106">
        <f>ROUND(AB50*'Motore 2021'!$E$30,2)</f>
        <v>0</v>
      </c>
      <c r="AE50" s="106">
        <f>IF((K50-M50-S50-Y50)&lt;'Motore 2023'!$H$31, (K50-M50-S50-Y50),'Motore 2023'!$H$31)</f>
        <v>0</v>
      </c>
      <c r="AF50" s="106">
        <f>IF((L50-N50-T50-Z50)&lt;'Motore 2021'!$H$31, (L50-N50-T50-Z50),'Motore 2021'!$H$31)</f>
        <v>0</v>
      </c>
      <c r="AG50" s="106">
        <f t="shared" si="8"/>
        <v>0</v>
      </c>
      <c r="AH50" s="106">
        <f t="shared" si="9"/>
        <v>0</v>
      </c>
      <c r="AI50" s="106">
        <f>ROUND(AG50*'Motore 2023'!$E$31,2)</f>
        <v>0</v>
      </c>
      <c r="AJ50" s="106">
        <f>ROUND(AH50*'Motore 2021'!$E$31,2)</f>
        <v>0</v>
      </c>
      <c r="AK50" s="106">
        <f t="shared" si="17"/>
        <v>0</v>
      </c>
      <c r="AL50" s="106">
        <f t="shared" si="18"/>
        <v>0</v>
      </c>
      <c r="AM50" s="106">
        <f t="shared" si="10"/>
        <v>0</v>
      </c>
      <c r="AN50" s="106">
        <f t="shared" si="11"/>
        <v>0</v>
      </c>
      <c r="AO50" s="106">
        <f>ROUND(AM50*'Motore 2023'!$E$32,2)</f>
        <v>0</v>
      </c>
      <c r="AP50" s="106">
        <f>ROUND(AN50*'Motore 2021'!$E$32,2)</f>
        <v>0</v>
      </c>
      <c r="AQ50" s="117">
        <f>IF(B50&lt;&gt;0,((Q50+R50)*Ripartizione!B50),Q50+R50)</f>
        <v>0</v>
      </c>
      <c r="AR50" s="117">
        <f>IF(B50&lt;&gt;0,((Ripartizione!B50*W50)+(Ripartizione!B50*X50)), W50+X50)</f>
        <v>0</v>
      </c>
      <c r="AS50" s="117">
        <f t="shared" si="19"/>
        <v>0</v>
      </c>
      <c r="AT50" s="117">
        <f>IF(B50&lt;&gt;0,((Ripartizione!B50*AI50)+(Ripartizione!B50*AJ50)), AI50+AJ50)</f>
        <v>0</v>
      </c>
      <c r="AU50" s="117">
        <f>IF(B50&lt;&gt;0,((Ripartizione!B50*AO50)+(Ripartizione!B50*AP50)), AO50+AP50)</f>
        <v>0</v>
      </c>
      <c r="AV50" s="117">
        <f t="shared" si="20"/>
        <v>0</v>
      </c>
      <c r="AW50" s="117">
        <f t="shared" si="21"/>
        <v>0</v>
      </c>
      <c r="AX50" s="117">
        <f>IF($C$17="SI",((C50*'Motore 2023'!$B$35) + (D50*'Motore 2021'!$B$35)),0)</f>
        <v>0</v>
      </c>
      <c r="AY50" s="118">
        <f>IF($C$17="SI",((C50*'Motore 2023'!$B$35)+(C50*'Motore 2023'!$B$35)*10% + (D50*'Motore 2023'!$B$35)+(D50*'Motore 2023'!$B$35)*10%),0)</f>
        <v>0</v>
      </c>
      <c r="AZ50" s="119">
        <f>IF($C$17="SI",(((C50*'Motore 2023'!$B$38))+((D50*'Motore 2021'!$B$38))),0)</f>
        <v>0</v>
      </c>
      <c r="BA50" s="118">
        <f>IF($C$17="SI",(((C50*'Motore 2023'!$B$38)+((C50*'Motore 2023'!$B$38)*10%))+((D50*'Motore 2023'!$B$38)+((D50*'Motore 2023'!$B$38)*10%))),0)</f>
        <v>0</v>
      </c>
      <c r="BB50" s="118">
        <f t="shared" si="22"/>
        <v>0</v>
      </c>
      <c r="BC50" s="120">
        <f t="shared" si="23"/>
        <v>0</v>
      </c>
      <c r="BD50" s="120">
        <f>IF($C$17="SI",(C50*3*('Motore 2023'!$B$41+'Motore 2023'!$B$42+'Motore 2023'!$B$43+'Motore 2023'!$B$44)),(C50*1*('Motore 2023'!$B$41+'Motore 2023'!$B$42+'Motore 2023'!$B$43+'Motore 2023'!$B$44)))</f>
        <v>0</v>
      </c>
      <c r="BE50" s="121">
        <f>IF($C$17="SI",(D50*3*('Motore 2021'!$B$41+'Motore 2021'!$B$42+'Motore 2021'!$D$43+'Motore 2021'!$B$44)),(D50*1*('Motore 2021'!$B$41+'Motore 2021'!$B$42+'Motore 2021'!$D$43+'Motore 2021'!$B$44)))</f>
        <v>0</v>
      </c>
      <c r="BF50" s="120">
        <f>IF($C$17="SI",(C50*3*('Motore 2023'!$B$41+'Motore 2023'!$B$42+'Motore 2023'!$B$43+'Motore 2023'!$B$44))+((C50*3*('Motore 2023'!$B$41+'Motore 2023'!$B$42+'Motore 2023'!$B$43+'Motore 2023'!$B$44))*10%),(C50*1*('Motore 2023'!$B$41+'Motore 2023'!$B$42+'Motore 2023'!$B$43+'Motore 2023'!$B$44))+((C50*1*('Motore 2023'!$B$41+'Motore 2023'!$B$42+'Motore 2023'!$B$43+'Motore 2023'!$B$44))*10%))</f>
        <v>0</v>
      </c>
      <c r="BG50" s="120">
        <f>IF($C$17="SI",(D50*3*('Motore 2021'!$B$41+'Motore 2021'!$B$42+'Motore 2021'!$D$43+'Motore 2021'!$B$44))+((D50*3*('Motore 2021'!$B$41+'Motore 2021'!$B$42+'Motore 2021'!$D$43+'Motore 2021'!$B$44))*10%),(D50*1*('Motore 2021'!$B$41+'Motore 2021'!$B$42+'Motore 2021'!$D$43+'Motore 2021'!$B$44))+((D50*1*('Motore 2021'!$B$41+'Motore 2021'!$B$42+'Motore 2021'!$D$43+'Motore 2021'!$B$44))*10%))</f>
        <v>0</v>
      </c>
      <c r="BH50" s="120">
        <f t="shared" si="24"/>
        <v>0</v>
      </c>
      <c r="BI50" s="120">
        <f t="shared" si="25"/>
        <v>0</v>
      </c>
      <c r="BJ50" s="120">
        <f>IF(H50&lt;&gt;0,IF($C$17="SI",((('Motore 2023'!$B$47+'Motore 2023'!$B$50+'Motore 2023'!$B$53)/365)*$D$14)+(((('Motore 2023'!$B$47+'Motore 2023'!$B$50+'Motore 2021'!$B$53)/365)*$D$14)*10%),(('Motore 2023'!$B$53/365)*$D$14)+(('Motore 2023'!$B$53/365)*$D$14)*10%),0)</f>
        <v>0</v>
      </c>
      <c r="BK50" s="120">
        <f>IF(H50&lt;&gt;0,IF($C$17="SI",((('Motore 2021'!$B$47+'Motore 2021'!$B$50+'Motore 2021'!$B$53)/365)*$D$13)+(((('Motore 2021'!$B$47+'Motore 2021'!$B$50+'Motore 2021'!$B$53)/365)*$D$13)*10%),(('Motore 2021'!$B$53/365)*$D$13)+(('Motore 2021'!$B$53/365)*$D$13)*10%),0)</f>
        <v>0</v>
      </c>
      <c r="BL50" s="120">
        <f>IF(H50&lt;&gt;0,IF($C$17="SI",((('Motore 2023'!$B$47+'Motore 2023'!$B$50+'Motore 2023'!$B$53)/365)*$D$14),(('Motore 2023'!$B$53/365)*$D$14)),0)</f>
        <v>0</v>
      </c>
      <c r="BM50" s="120">
        <f>IF(H50&lt;&gt;0,IF($C$17="SI",((('Motore 2021'!$B$47+'Motore 2021'!$B$50+'Motore 2021'!$B$53)/365)*$D$13),(('Motore 2021'!$B$53/365)*$D$13)),0)</f>
        <v>0</v>
      </c>
      <c r="BN50" s="120">
        <f t="shared" si="26"/>
        <v>0</v>
      </c>
      <c r="BO50" s="122">
        <f t="shared" si="27"/>
        <v>0</v>
      </c>
      <c r="BP50" s="42"/>
    </row>
    <row r="51" spans="1:68" x14ac:dyDescent="0.3">
      <c r="A51" s="65" t="s">
        <v>23</v>
      </c>
      <c r="B51" s="51">
        <v>0</v>
      </c>
      <c r="C51" s="51">
        <v>0</v>
      </c>
      <c r="D51" s="51">
        <v>0</v>
      </c>
      <c r="E51" s="51">
        <f t="shared" si="12"/>
        <v>0</v>
      </c>
      <c r="F51" s="55" t="s">
        <v>8</v>
      </c>
      <c r="G51" s="62">
        <f t="shared" si="13"/>
        <v>0</v>
      </c>
      <c r="H51" s="62">
        <f t="shared" si="14"/>
        <v>0</v>
      </c>
      <c r="I51" s="63">
        <f t="shared" si="15"/>
        <v>0</v>
      </c>
      <c r="J51" s="63">
        <f t="shared" si="16"/>
        <v>0</v>
      </c>
      <c r="K51" s="64">
        <f t="shared" si="0"/>
        <v>0</v>
      </c>
      <c r="L51" s="64">
        <f t="shared" si="1"/>
        <v>0</v>
      </c>
      <c r="M51" s="106">
        <f>IF(K51&lt;'Motore 2023'!$H$28,Ripartizione!K51,'Motore 2023'!$H$28)</f>
        <v>0</v>
      </c>
      <c r="N51" s="106">
        <f>IF(L51&lt;'Motore 2021'!$H$28,Ripartizione!L51,'Motore 2021'!$H$28)</f>
        <v>0</v>
      </c>
      <c r="O51" s="106">
        <f t="shared" si="2"/>
        <v>0</v>
      </c>
      <c r="P51" s="106">
        <f t="shared" si="3"/>
        <v>0</v>
      </c>
      <c r="Q51" s="106">
        <f>ROUND(O51*'Motore 2023'!$E$28,2)</f>
        <v>0</v>
      </c>
      <c r="R51" s="106">
        <f>ROUND(P51*'Motore 2021'!$E$28,2)</f>
        <v>0</v>
      </c>
      <c r="S51" s="106">
        <f>IF((K51-M51)&lt;'Motore 2023'!$H$29,(K51-M51),'Motore 2023'!$H$29)</f>
        <v>0</v>
      </c>
      <c r="T51" s="106">
        <f>IF((L51-N51)&lt;'Motore 2021'!$H$29,(L51-N51),'Motore 2021'!$H$29)</f>
        <v>0</v>
      </c>
      <c r="U51" s="106">
        <f t="shared" si="4"/>
        <v>0</v>
      </c>
      <c r="V51" s="106">
        <f t="shared" si="5"/>
        <v>0</v>
      </c>
      <c r="W51" s="106">
        <f>ROUND(U51*'Motore 2023'!$E$29,2)</f>
        <v>0</v>
      </c>
      <c r="X51" s="106">
        <f>ROUND(V51*'Motore 2021'!$E$29,2)</f>
        <v>0</v>
      </c>
      <c r="Y51" s="106">
        <f>IF(K51-M51-S51&lt;'Motore 2023'!$H$30,(Ripartizione!K51-Ripartizione!M51-Ripartizione!S51),'Motore 2023'!$H$30)</f>
        <v>0</v>
      </c>
      <c r="Z51" s="106">
        <f>IF(L51-N51-T51&lt;'Motore 2021'!$H$30,(Ripartizione!L51-Ripartizione!N51-Ripartizione!T51),'Motore 2021'!$H$30)</f>
        <v>0</v>
      </c>
      <c r="AA51" s="106">
        <f t="shared" si="6"/>
        <v>0</v>
      </c>
      <c r="AB51" s="106">
        <f t="shared" si="7"/>
        <v>0</v>
      </c>
      <c r="AC51" s="106">
        <f>ROUND(AA51*'Motore 2023'!$E$30,2)</f>
        <v>0</v>
      </c>
      <c r="AD51" s="106">
        <f>ROUND(AB51*'Motore 2021'!$E$30,2)</f>
        <v>0</v>
      </c>
      <c r="AE51" s="106">
        <f>IF((K51-M51-S51-Y51)&lt;'Motore 2023'!$H$31, (K51-M51-S51-Y51),'Motore 2023'!$H$31)</f>
        <v>0</v>
      </c>
      <c r="AF51" s="106">
        <f>IF((L51-N51-T51-Z51)&lt;'Motore 2021'!$H$31, (L51-N51-T51-Z51),'Motore 2021'!$H$31)</f>
        <v>0</v>
      </c>
      <c r="AG51" s="106">
        <f t="shared" si="8"/>
        <v>0</v>
      </c>
      <c r="AH51" s="106">
        <f t="shared" si="9"/>
        <v>0</v>
      </c>
      <c r="AI51" s="106">
        <f>ROUND(AG51*'Motore 2023'!$E$31,2)</f>
        <v>0</v>
      </c>
      <c r="AJ51" s="106">
        <f>ROUND(AH51*'Motore 2021'!$E$31,2)</f>
        <v>0</v>
      </c>
      <c r="AK51" s="106">
        <f t="shared" si="17"/>
        <v>0</v>
      </c>
      <c r="AL51" s="106">
        <f t="shared" si="18"/>
        <v>0</v>
      </c>
      <c r="AM51" s="106">
        <f t="shared" si="10"/>
        <v>0</v>
      </c>
      <c r="AN51" s="106">
        <f t="shared" si="11"/>
        <v>0</v>
      </c>
      <c r="AO51" s="106">
        <f>ROUND(AM51*'Motore 2023'!$E$32,2)</f>
        <v>0</v>
      </c>
      <c r="AP51" s="106">
        <f>ROUND(AN51*'Motore 2021'!$E$32,2)</f>
        <v>0</v>
      </c>
      <c r="AQ51" s="117">
        <f>IF(B51&lt;&gt;0,((Q51+R51)*Ripartizione!B51),Q51+R51)</f>
        <v>0</v>
      </c>
      <c r="AR51" s="117">
        <f>IF(B51&lt;&gt;0,((Ripartizione!B51*W51)+(Ripartizione!B51*X51)), W51+X51)</f>
        <v>0</v>
      </c>
      <c r="AS51" s="117">
        <f t="shared" si="19"/>
        <v>0</v>
      </c>
      <c r="AT51" s="117">
        <f>IF(B51&lt;&gt;0,((Ripartizione!B51*AI51)+(Ripartizione!B51*AJ51)), AI51+AJ51)</f>
        <v>0</v>
      </c>
      <c r="AU51" s="117">
        <f>IF(B51&lt;&gt;0,((Ripartizione!B51*AO51)+(Ripartizione!B51*AP51)), AO51+AP51)</f>
        <v>0</v>
      </c>
      <c r="AV51" s="117">
        <f t="shared" si="20"/>
        <v>0</v>
      </c>
      <c r="AW51" s="117">
        <f t="shared" si="21"/>
        <v>0</v>
      </c>
      <c r="AX51" s="117">
        <f>IF($C$17="SI",((C51*'Motore 2023'!$B$35) + (D51*'Motore 2021'!$B$35)),0)</f>
        <v>0</v>
      </c>
      <c r="AY51" s="118">
        <f>IF($C$17="SI",((C51*'Motore 2023'!$B$35)+(C51*'Motore 2023'!$B$35)*10% + (D51*'Motore 2023'!$B$35)+(D51*'Motore 2023'!$B$35)*10%),0)</f>
        <v>0</v>
      </c>
      <c r="AZ51" s="119">
        <f>IF($C$17="SI",(((C51*'Motore 2023'!$B$38))+((D51*'Motore 2021'!$B$38))),0)</f>
        <v>0</v>
      </c>
      <c r="BA51" s="118">
        <f>IF($C$17="SI",(((C51*'Motore 2023'!$B$38)+((C51*'Motore 2023'!$B$38)*10%))+((D51*'Motore 2023'!$B$38)+((D51*'Motore 2023'!$B$38)*10%))),0)</f>
        <v>0</v>
      </c>
      <c r="BB51" s="118">
        <f t="shared" si="22"/>
        <v>0</v>
      </c>
      <c r="BC51" s="120">
        <f t="shared" si="23"/>
        <v>0</v>
      </c>
      <c r="BD51" s="120">
        <f>IF($C$17="SI",(C51*3*('Motore 2023'!$B$41+'Motore 2023'!$B$42+'Motore 2023'!$B$43+'Motore 2023'!$B$44)),(C51*1*('Motore 2023'!$B$41+'Motore 2023'!$B$42+'Motore 2023'!$B$43+'Motore 2023'!$B$44)))</f>
        <v>0</v>
      </c>
      <c r="BE51" s="121">
        <f>IF($C$17="SI",(D51*3*('Motore 2021'!$B$41+'Motore 2021'!$B$42+'Motore 2021'!$D$43+'Motore 2021'!$B$44)),(D51*1*('Motore 2021'!$B$41+'Motore 2021'!$B$42+'Motore 2021'!$D$43+'Motore 2021'!$B$44)))</f>
        <v>0</v>
      </c>
      <c r="BF51" s="120">
        <f>IF($C$17="SI",(C51*3*('Motore 2023'!$B$41+'Motore 2023'!$B$42+'Motore 2023'!$B$43+'Motore 2023'!$B$44))+((C51*3*('Motore 2023'!$B$41+'Motore 2023'!$B$42+'Motore 2023'!$B$43+'Motore 2023'!$B$44))*10%),(C51*1*('Motore 2023'!$B$41+'Motore 2023'!$B$42+'Motore 2023'!$B$43+'Motore 2023'!$B$44))+((C51*1*('Motore 2023'!$B$41+'Motore 2023'!$B$42+'Motore 2023'!$B$43+'Motore 2023'!$B$44))*10%))</f>
        <v>0</v>
      </c>
      <c r="BG51" s="120">
        <f>IF($C$17="SI",(D51*3*('Motore 2021'!$B$41+'Motore 2021'!$B$42+'Motore 2021'!$D$43+'Motore 2021'!$B$44))+((D51*3*('Motore 2021'!$B$41+'Motore 2021'!$B$42+'Motore 2021'!$D$43+'Motore 2021'!$B$44))*10%),(D51*1*('Motore 2021'!$B$41+'Motore 2021'!$B$42+'Motore 2021'!$D$43+'Motore 2021'!$B$44))+((D51*1*('Motore 2021'!$B$41+'Motore 2021'!$B$42+'Motore 2021'!$D$43+'Motore 2021'!$B$44))*10%))</f>
        <v>0</v>
      </c>
      <c r="BH51" s="120">
        <f t="shared" si="24"/>
        <v>0</v>
      </c>
      <c r="BI51" s="120">
        <f t="shared" si="25"/>
        <v>0</v>
      </c>
      <c r="BJ51" s="120">
        <f>IF(H51&lt;&gt;0,IF($C$17="SI",((('Motore 2023'!$B$47+'Motore 2023'!$B$50+'Motore 2023'!$B$53)/365)*$D$14)+(((('Motore 2023'!$B$47+'Motore 2023'!$B$50+'Motore 2021'!$B$53)/365)*$D$14)*10%),(('Motore 2023'!$B$53/365)*$D$14)+(('Motore 2023'!$B$53/365)*$D$14)*10%),0)</f>
        <v>0</v>
      </c>
      <c r="BK51" s="120">
        <f>IF(H51&lt;&gt;0,IF($C$17="SI",((('Motore 2021'!$B$47+'Motore 2021'!$B$50+'Motore 2021'!$B$53)/365)*$D$13)+(((('Motore 2021'!$B$47+'Motore 2021'!$B$50+'Motore 2021'!$B$53)/365)*$D$13)*10%),(('Motore 2021'!$B$53/365)*$D$13)+(('Motore 2021'!$B$53/365)*$D$13)*10%),0)</f>
        <v>0</v>
      </c>
      <c r="BL51" s="120">
        <f>IF(H51&lt;&gt;0,IF($C$17="SI",((('Motore 2023'!$B$47+'Motore 2023'!$B$50+'Motore 2023'!$B$53)/365)*$D$14),(('Motore 2023'!$B$53/365)*$D$14)),0)</f>
        <v>0</v>
      </c>
      <c r="BM51" s="120">
        <f>IF(H51&lt;&gt;0,IF($C$17="SI",((('Motore 2021'!$B$47+'Motore 2021'!$B$50+'Motore 2021'!$B$53)/365)*$D$13),(('Motore 2021'!$B$53/365)*$D$13)),0)</f>
        <v>0</v>
      </c>
      <c r="BN51" s="120">
        <f t="shared" si="26"/>
        <v>0</v>
      </c>
      <c r="BO51" s="122">
        <f t="shared" si="27"/>
        <v>0</v>
      </c>
      <c r="BP51" s="42"/>
    </row>
    <row r="52" spans="1:68" x14ac:dyDescent="0.3">
      <c r="A52" s="65" t="s">
        <v>24</v>
      </c>
      <c r="B52" s="51">
        <v>0</v>
      </c>
      <c r="C52" s="51">
        <v>0</v>
      </c>
      <c r="D52" s="51">
        <v>0</v>
      </c>
      <c r="E52" s="51">
        <f t="shared" si="12"/>
        <v>0</v>
      </c>
      <c r="F52" s="55" t="s">
        <v>8</v>
      </c>
      <c r="G52" s="62">
        <f t="shared" si="13"/>
        <v>0</v>
      </c>
      <c r="H52" s="62">
        <f t="shared" si="14"/>
        <v>0</v>
      </c>
      <c r="I52" s="63">
        <f t="shared" si="15"/>
        <v>0</v>
      </c>
      <c r="J52" s="63">
        <f t="shared" si="16"/>
        <v>0</v>
      </c>
      <c r="K52" s="64">
        <f t="shared" si="0"/>
        <v>0</v>
      </c>
      <c r="L52" s="64">
        <f t="shared" si="1"/>
        <v>0</v>
      </c>
      <c r="M52" s="106">
        <f>IF(K52&lt;'Motore 2023'!$H$28,Ripartizione!K52,'Motore 2023'!$H$28)</f>
        <v>0</v>
      </c>
      <c r="N52" s="106">
        <f>IF(L52&lt;'Motore 2021'!$H$28,Ripartizione!L52,'Motore 2021'!$H$28)</f>
        <v>0</v>
      </c>
      <c r="O52" s="106">
        <f t="shared" si="2"/>
        <v>0</v>
      </c>
      <c r="P52" s="106">
        <f t="shared" si="3"/>
        <v>0</v>
      </c>
      <c r="Q52" s="106">
        <f>ROUND(O52*'Motore 2023'!$E$28,2)</f>
        <v>0</v>
      </c>
      <c r="R52" s="106">
        <f>ROUND(P52*'Motore 2021'!$E$28,2)</f>
        <v>0</v>
      </c>
      <c r="S52" s="106">
        <f>IF((K52-M52)&lt;'Motore 2023'!$H$29,(K52-M52),'Motore 2023'!$H$29)</f>
        <v>0</v>
      </c>
      <c r="T52" s="106">
        <f>IF((L52-N52)&lt;'Motore 2021'!$H$29,(L52-N52),'Motore 2021'!$H$29)</f>
        <v>0</v>
      </c>
      <c r="U52" s="106">
        <f t="shared" si="4"/>
        <v>0</v>
      </c>
      <c r="V52" s="106">
        <f t="shared" si="5"/>
        <v>0</v>
      </c>
      <c r="W52" s="106">
        <f>ROUND(U52*'Motore 2023'!$E$29,2)</f>
        <v>0</v>
      </c>
      <c r="X52" s="106">
        <f>ROUND(V52*'Motore 2021'!$E$29,2)</f>
        <v>0</v>
      </c>
      <c r="Y52" s="106">
        <f>IF(K52-M52-S52&lt;'Motore 2023'!$H$30,(Ripartizione!K52-Ripartizione!M52-Ripartizione!S52),'Motore 2023'!$H$30)</f>
        <v>0</v>
      </c>
      <c r="Z52" s="106">
        <f>IF(L52-N52-T52&lt;'Motore 2021'!$H$30,(Ripartizione!L52-Ripartizione!N52-Ripartizione!T52),'Motore 2021'!$H$30)</f>
        <v>0</v>
      </c>
      <c r="AA52" s="106">
        <f t="shared" si="6"/>
        <v>0</v>
      </c>
      <c r="AB52" s="106">
        <f t="shared" si="7"/>
        <v>0</v>
      </c>
      <c r="AC52" s="106">
        <f>ROUND(AA52*'Motore 2023'!$E$30,2)</f>
        <v>0</v>
      </c>
      <c r="AD52" s="106">
        <f>ROUND(AB52*'Motore 2021'!$E$30,2)</f>
        <v>0</v>
      </c>
      <c r="AE52" s="106">
        <f>IF((K52-M52-S52-Y52)&lt;'Motore 2023'!$H$31, (K52-M52-S52-Y52),'Motore 2023'!$H$31)</f>
        <v>0</v>
      </c>
      <c r="AF52" s="106">
        <f>IF((L52-N52-T52-Z52)&lt;'Motore 2021'!$H$31, (L52-N52-T52-Z52),'Motore 2021'!$H$31)</f>
        <v>0</v>
      </c>
      <c r="AG52" s="106">
        <f t="shared" si="8"/>
        <v>0</v>
      </c>
      <c r="AH52" s="106">
        <f t="shared" si="9"/>
        <v>0</v>
      </c>
      <c r="AI52" s="106">
        <f>ROUND(AG52*'Motore 2023'!$E$31,2)</f>
        <v>0</v>
      </c>
      <c r="AJ52" s="106">
        <f>ROUND(AH52*'Motore 2021'!$E$31,2)</f>
        <v>0</v>
      </c>
      <c r="AK52" s="106">
        <f t="shared" si="17"/>
        <v>0</v>
      </c>
      <c r="AL52" s="106">
        <f t="shared" si="18"/>
        <v>0</v>
      </c>
      <c r="AM52" s="106">
        <f t="shared" si="10"/>
        <v>0</v>
      </c>
      <c r="AN52" s="106">
        <f t="shared" si="11"/>
        <v>0</v>
      </c>
      <c r="AO52" s="106">
        <f>ROUND(AM52*'Motore 2023'!$E$32,2)</f>
        <v>0</v>
      </c>
      <c r="AP52" s="106">
        <f>ROUND(AN52*'Motore 2021'!$E$32,2)</f>
        <v>0</v>
      </c>
      <c r="AQ52" s="117">
        <f>IF(B52&lt;&gt;0,((Q52+R52)*Ripartizione!B52),Q52+R52)</f>
        <v>0</v>
      </c>
      <c r="AR52" s="117">
        <f>IF(B52&lt;&gt;0,((Ripartizione!B52*W52)+(Ripartizione!B52*X52)), W52+X52)</f>
        <v>0</v>
      </c>
      <c r="AS52" s="117">
        <f t="shared" si="19"/>
        <v>0</v>
      </c>
      <c r="AT52" s="117">
        <f>IF(B52&lt;&gt;0,((Ripartizione!B52*AI52)+(Ripartizione!B52*AJ52)), AI52+AJ52)</f>
        <v>0</v>
      </c>
      <c r="AU52" s="117">
        <f>IF(B52&lt;&gt;0,((Ripartizione!B52*AO52)+(Ripartizione!B52*AP52)), AO52+AP52)</f>
        <v>0</v>
      </c>
      <c r="AV52" s="117">
        <f t="shared" si="20"/>
        <v>0</v>
      </c>
      <c r="AW52" s="117">
        <f t="shared" si="21"/>
        <v>0</v>
      </c>
      <c r="AX52" s="117">
        <f>IF($C$17="SI",((C52*'Motore 2023'!$B$35) + (D52*'Motore 2021'!$B$35)),0)</f>
        <v>0</v>
      </c>
      <c r="AY52" s="118">
        <f>IF($C$17="SI",((C52*'Motore 2023'!$B$35)+(C52*'Motore 2023'!$B$35)*10% + (D52*'Motore 2023'!$B$35)+(D52*'Motore 2023'!$B$35)*10%),0)</f>
        <v>0</v>
      </c>
      <c r="AZ52" s="119">
        <f>IF($C$17="SI",(((C52*'Motore 2023'!$B$38))+((D52*'Motore 2021'!$B$38))),0)</f>
        <v>0</v>
      </c>
      <c r="BA52" s="118">
        <f>IF($C$17="SI",(((C52*'Motore 2023'!$B$38)+((C52*'Motore 2023'!$B$38)*10%))+((D52*'Motore 2023'!$B$38)+((D52*'Motore 2023'!$B$38)*10%))),0)</f>
        <v>0</v>
      </c>
      <c r="BB52" s="118">
        <f t="shared" si="22"/>
        <v>0</v>
      </c>
      <c r="BC52" s="120">
        <f t="shared" si="23"/>
        <v>0</v>
      </c>
      <c r="BD52" s="120">
        <f>IF($C$17="SI",(C52*3*('Motore 2023'!$B$41+'Motore 2023'!$B$42+'Motore 2023'!$B$43+'Motore 2023'!$B$44)),(C52*1*('Motore 2023'!$B$41+'Motore 2023'!$B$42+'Motore 2023'!$B$43+'Motore 2023'!$B$44)))</f>
        <v>0</v>
      </c>
      <c r="BE52" s="121">
        <f>IF($C$17="SI",(D52*3*('Motore 2021'!$B$41+'Motore 2021'!$B$42+'Motore 2021'!$D$43+'Motore 2021'!$B$44)),(D52*1*('Motore 2021'!$B$41+'Motore 2021'!$B$42+'Motore 2021'!$D$43+'Motore 2021'!$B$44)))</f>
        <v>0</v>
      </c>
      <c r="BF52" s="120">
        <f>IF($C$17="SI",(C52*3*('Motore 2023'!$B$41+'Motore 2023'!$B$42+'Motore 2023'!$B$43+'Motore 2023'!$B$44))+((C52*3*('Motore 2023'!$B$41+'Motore 2023'!$B$42+'Motore 2023'!$B$43+'Motore 2023'!$B$44))*10%),(C52*1*('Motore 2023'!$B$41+'Motore 2023'!$B$42+'Motore 2023'!$B$43+'Motore 2023'!$B$44))+((C52*1*('Motore 2023'!$B$41+'Motore 2023'!$B$42+'Motore 2023'!$B$43+'Motore 2023'!$B$44))*10%))</f>
        <v>0</v>
      </c>
      <c r="BG52" s="120">
        <f>IF($C$17="SI",(D52*3*('Motore 2021'!$B$41+'Motore 2021'!$B$42+'Motore 2021'!$D$43+'Motore 2021'!$B$44))+((D52*3*('Motore 2021'!$B$41+'Motore 2021'!$B$42+'Motore 2021'!$D$43+'Motore 2021'!$B$44))*10%),(D52*1*('Motore 2021'!$B$41+'Motore 2021'!$B$42+'Motore 2021'!$D$43+'Motore 2021'!$B$44))+((D52*1*('Motore 2021'!$B$41+'Motore 2021'!$B$42+'Motore 2021'!$D$43+'Motore 2021'!$B$44))*10%))</f>
        <v>0</v>
      </c>
      <c r="BH52" s="120">
        <f t="shared" si="24"/>
        <v>0</v>
      </c>
      <c r="BI52" s="120">
        <f t="shared" si="25"/>
        <v>0</v>
      </c>
      <c r="BJ52" s="120">
        <f>IF(H52&lt;&gt;0,IF($C$17="SI",((('Motore 2023'!$B$47+'Motore 2023'!$B$50+'Motore 2023'!$B$53)/365)*$D$14)+(((('Motore 2023'!$B$47+'Motore 2023'!$B$50+'Motore 2021'!$B$53)/365)*$D$14)*10%),(('Motore 2023'!$B$53/365)*$D$14)+(('Motore 2023'!$B$53/365)*$D$14)*10%),0)</f>
        <v>0</v>
      </c>
      <c r="BK52" s="120">
        <f>IF(H52&lt;&gt;0,IF($C$17="SI",((('Motore 2021'!$B$47+'Motore 2021'!$B$50+'Motore 2021'!$B$53)/365)*$D$13)+(((('Motore 2021'!$B$47+'Motore 2021'!$B$50+'Motore 2021'!$B$53)/365)*$D$13)*10%),(('Motore 2021'!$B$53/365)*$D$13)+(('Motore 2021'!$B$53/365)*$D$13)*10%),0)</f>
        <v>0</v>
      </c>
      <c r="BL52" s="120">
        <f>IF(H52&lt;&gt;0,IF($C$17="SI",((('Motore 2023'!$B$47+'Motore 2023'!$B$50+'Motore 2023'!$B$53)/365)*$D$14),(('Motore 2023'!$B$53/365)*$D$14)),0)</f>
        <v>0</v>
      </c>
      <c r="BM52" s="120">
        <f>IF(H52&lt;&gt;0,IF($C$17="SI",((('Motore 2021'!$B$47+'Motore 2021'!$B$50+'Motore 2021'!$B$53)/365)*$D$13),(('Motore 2021'!$B$53/365)*$D$13)),0)</f>
        <v>0</v>
      </c>
      <c r="BN52" s="120">
        <f t="shared" si="26"/>
        <v>0</v>
      </c>
      <c r="BO52" s="122">
        <f t="shared" si="27"/>
        <v>0</v>
      </c>
      <c r="BP52" s="42"/>
    </row>
    <row r="53" spans="1:68" x14ac:dyDescent="0.3">
      <c r="A53" s="65" t="s">
        <v>25</v>
      </c>
      <c r="B53" s="51">
        <v>0</v>
      </c>
      <c r="C53" s="51">
        <v>0</v>
      </c>
      <c r="D53" s="51">
        <v>0</v>
      </c>
      <c r="E53" s="51">
        <f t="shared" si="12"/>
        <v>0</v>
      </c>
      <c r="F53" s="55" t="s">
        <v>8</v>
      </c>
      <c r="G53" s="62">
        <f t="shared" si="13"/>
        <v>0</v>
      </c>
      <c r="H53" s="62">
        <f t="shared" si="14"/>
        <v>0</v>
      </c>
      <c r="I53" s="63">
        <f t="shared" si="15"/>
        <v>0</v>
      </c>
      <c r="J53" s="63">
        <f t="shared" si="16"/>
        <v>0</v>
      </c>
      <c r="K53" s="64">
        <f t="shared" si="0"/>
        <v>0</v>
      </c>
      <c r="L53" s="64">
        <f t="shared" si="1"/>
        <v>0</v>
      </c>
      <c r="M53" s="106">
        <f>IF(K53&lt;'Motore 2023'!$H$28,Ripartizione!K53,'Motore 2023'!$H$28)</f>
        <v>0</v>
      </c>
      <c r="N53" s="106">
        <f>IF(L53&lt;'Motore 2021'!$H$28,Ripartizione!L53,'Motore 2021'!$H$28)</f>
        <v>0</v>
      </c>
      <c r="O53" s="106">
        <f t="shared" si="2"/>
        <v>0</v>
      </c>
      <c r="P53" s="106">
        <f t="shared" si="3"/>
        <v>0</v>
      </c>
      <c r="Q53" s="106">
        <f>ROUND(O53*'Motore 2023'!$E$28,2)</f>
        <v>0</v>
      </c>
      <c r="R53" s="106">
        <f>ROUND(P53*'Motore 2021'!$E$28,2)</f>
        <v>0</v>
      </c>
      <c r="S53" s="106">
        <f>IF((K53-M53)&lt;'Motore 2023'!$H$29,(K53-M53),'Motore 2023'!$H$29)</f>
        <v>0</v>
      </c>
      <c r="T53" s="106">
        <f>IF((L53-N53)&lt;'Motore 2021'!$H$29,(L53-N53),'Motore 2021'!$H$29)</f>
        <v>0</v>
      </c>
      <c r="U53" s="106">
        <f t="shared" si="4"/>
        <v>0</v>
      </c>
      <c r="V53" s="106">
        <f t="shared" si="5"/>
        <v>0</v>
      </c>
      <c r="W53" s="106">
        <f>ROUND(U53*'Motore 2023'!$E$29,2)</f>
        <v>0</v>
      </c>
      <c r="X53" s="106">
        <f>ROUND(V53*'Motore 2021'!$E$29,2)</f>
        <v>0</v>
      </c>
      <c r="Y53" s="106">
        <f>IF(K53-M53-S53&lt;'Motore 2023'!$H$30,(Ripartizione!K53-Ripartizione!M53-Ripartizione!S53),'Motore 2023'!$H$30)</f>
        <v>0</v>
      </c>
      <c r="Z53" s="106">
        <f>IF(L53-N53-T53&lt;'Motore 2021'!$H$30,(Ripartizione!L53-Ripartizione!N53-Ripartizione!T53),'Motore 2021'!$H$30)</f>
        <v>0</v>
      </c>
      <c r="AA53" s="106">
        <f t="shared" si="6"/>
        <v>0</v>
      </c>
      <c r="AB53" s="106">
        <f t="shared" si="7"/>
        <v>0</v>
      </c>
      <c r="AC53" s="106">
        <f>ROUND(AA53*'Motore 2023'!$E$30,2)</f>
        <v>0</v>
      </c>
      <c r="AD53" s="106">
        <f>ROUND(AB53*'Motore 2021'!$E$30,2)</f>
        <v>0</v>
      </c>
      <c r="AE53" s="106">
        <f>IF((K53-M53-S53-Y53)&lt;'Motore 2023'!$H$31, (K53-M53-S53-Y53),'Motore 2023'!$H$31)</f>
        <v>0</v>
      </c>
      <c r="AF53" s="106">
        <f>IF((L53-N53-T53-Z53)&lt;'Motore 2021'!$H$31, (L53-N53-T53-Z53),'Motore 2021'!$H$31)</f>
        <v>0</v>
      </c>
      <c r="AG53" s="106">
        <f t="shared" si="8"/>
        <v>0</v>
      </c>
      <c r="AH53" s="106">
        <f t="shared" si="9"/>
        <v>0</v>
      </c>
      <c r="AI53" s="106">
        <f>ROUND(AG53*'Motore 2023'!$E$31,2)</f>
        <v>0</v>
      </c>
      <c r="AJ53" s="106">
        <f>ROUND(AH53*'Motore 2021'!$E$31,2)</f>
        <v>0</v>
      </c>
      <c r="AK53" s="106">
        <f t="shared" si="17"/>
        <v>0</v>
      </c>
      <c r="AL53" s="106">
        <f t="shared" si="18"/>
        <v>0</v>
      </c>
      <c r="AM53" s="106">
        <f t="shared" si="10"/>
        <v>0</v>
      </c>
      <c r="AN53" s="106">
        <f t="shared" si="11"/>
        <v>0</v>
      </c>
      <c r="AO53" s="106">
        <f>ROUND(AM53*'Motore 2023'!$E$32,2)</f>
        <v>0</v>
      </c>
      <c r="AP53" s="106">
        <f>ROUND(AN53*'Motore 2021'!$E$32,2)</f>
        <v>0</v>
      </c>
      <c r="AQ53" s="117">
        <f>IF(B53&lt;&gt;0,((Q53+R53)*Ripartizione!B53),Q53+R53)</f>
        <v>0</v>
      </c>
      <c r="AR53" s="117">
        <f>IF(B53&lt;&gt;0,((Ripartizione!B53*W53)+(Ripartizione!B53*X53)), W53+X53)</f>
        <v>0</v>
      </c>
      <c r="AS53" s="117">
        <f t="shared" si="19"/>
        <v>0</v>
      </c>
      <c r="AT53" s="117">
        <f>IF(B53&lt;&gt;0,((Ripartizione!B53*AI53)+(Ripartizione!B53*AJ53)), AI53+AJ53)</f>
        <v>0</v>
      </c>
      <c r="AU53" s="117">
        <f>IF(B53&lt;&gt;0,((Ripartizione!B53*AO53)+(Ripartizione!B53*AP53)), AO53+AP53)</f>
        <v>0</v>
      </c>
      <c r="AV53" s="117">
        <f t="shared" si="20"/>
        <v>0</v>
      </c>
      <c r="AW53" s="117">
        <f t="shared" si="21"/>
        <v>0</v>
      </c>
      <c r="AX53" s="117">
        <f>IF($C$17="SI",((C53*'Motore 2023'!$B$35) + (D53*'Motore 2021'!$B$35)),0)</f>
        <v>0</v>
      </c>
      <c r="AY53" s="118">
        <f>IF($C$17="SI",((C53*'Motore 2023'!$B$35)+(C53*'Motore 2023'!$B$35)*10% + (D53*'Motore 2023'!$B$35)+(D53*'Motore 2023'!$B$35)*10%),0)</f>
        <v>0</v>
      </c>
      <c r="AZ53" s="119">
        <f>IF($C$17="SI",(((C53*'Motore 2023'!$B$38))+((D53*'Motore 2021'!$B$38))),0)</f>
        <v>0</v>
      </c>
      <c r="BA53" s="118">
        <f>IF($C$17="SI",(((C53*'Motore 2023'!$B$38)+((C53*'Motore 2023'!$B$38)*10%))+((D53*'Motore 2023'!$B$38)+((D53*'Motore 2023'!$B$38)*10%))),0)</f>
        <v>0</v>
      </c>
      <c r="BB53" s="118">
        <f t="shared" si="22"/>
        <v>0</v>
      </c>
      <c r="BC53" s="120">
        <f t="shared" si="23"/>
        <v>0</v>
      </c>
      <c r="BD53" s="120">
        <f>IF($C$17="SI",(C53*3*('Motore 2023'!$B$41+'Motore 2023'!$B$42+'Motore 2023'!$B$43+'Motore 2023'!$B$44)),(C53*1*('Motore 2023'!$B$41+'Motore 2023'!$B$42+'Motore 2023'!$B$43+'Motore 2023'!$B$44)))</f>
        <v>0</v>
      </c>
      <c r="BE53" s="121">
        <f>IF($C$17="SI",(D53*3*('Motore 2021'!$B$41+'Motore 2021'!$B$42+'Motore 2021'!$D$43+'Motore 2021'!$B$44)),(D53*1*('Motore 2021'!$B$41+'Motore 2021'!$B$42+'Motore 2021'!$D$43+'Motore 2021'!$B$44)))</f>
        <v>0</v>
      </c>
      <c r="BF53" s="120">
        <f>IF($C$17="SI",(C53*3*('Motore 2023'!$B$41+'Motore 2023'!$B$42+'Motore 2023'!$B$43+'Motore 2023'!$B$44))+((C53*3*('Motore 2023'!$B$41+'Motore 2023'!$B$42+'Motore 2023'!$B$43+'Motore 2023'!$B$44))*10%),(C53*1*('Motore 2023'!$B$41+'Motore 2023'!$B$42+'Motore 2023'!$B$43+'Motore 2023'!$B$44))+((C53*1*('Motore 2023'!$B$41+'Motore 2023'!$B$42+'Motore 2023'!$B$43+'Motore 2023'!$B$44))*10%))</f>
        <v>0</v>
      </c>
      <c r="BG53" s="120">
        <f>IF($C$17="SI",(D53*3*('Motore 2021'!$B$41+'Motore 2021'!$B$42+'Motore 2021'!$D$43+'Motore 2021'!$B$44))+((D53*3*('Motore 2021'!$B$41+'Motore 2021'!$B$42+'Motore 2021'!$D$43+'Motore 2021'!$B$44))*10%),(D53*1*('Motore 2021'!$B$41+'Motore 2021'!$B$42+'Motore 2021'!$D$43+'Motore 2021'!$B$44))+((D53*1*('Motore 2021'!$B$41+'Motore 2021'!$B$42+'Motore 2021'!$D$43+'Motore 2021'!$B$44))*10%))</f>
        <v>0</v>
      </c>
      <c r="BH53" s="120">
        <f t="shared" si="24"/>
        <v>0</v>
      </c>
      <c r="BI53" s="120">
        <f t="shared" si="25"/>
        <v>0</v>
      </c>
      <c r="BJ53" s="120">
        <f>IF(H53&lt;&gt;0,IF($C$17="SI",((('Motore 2023'!$B$47+'Motore 2023'!$B$50+'Motore 2023'!$B$53)/365)*$D$14)+(((('Motore 2023'!$B$47+'Motore 2023'!$B$50+'Motore 2021'!$B$53)/365)*$D$14)*10%),(('Motore 2023'!$B$53/365)*$D$14)+(('Motore 2023'!$B$53/365)*$D$14)*10%),0)</f>
        <v>0</v>
      </c>
      <c r="BK53" s="120">
        <f>IF(H53&lt;&gt;0,IF($C$17="SI",((('Motore 2021'!$B$47+'Motore 2021'!$B$50+'Motore 2021'!$B$53)/365)*$D$13)+(((('Motore 2021'!$B$47+'Motore 2021'!$B$50+'Motore 2021'!$B$53)/365)*$D$13)*10%),(('Motore 2021'!$B$53/365)*$D$13)+(('Motore 2021'!$B$53/365)*$D$13)*10%),0)</f>
        <v>0</v>
      </c>
      <c r="BL53" s="120">
        <f>IF(H53&lt;&gt;0,IF($C$17="SI",((('Motore 2023'!$B$47+'Motore 2023'!$B$50+'Motore 2023'!$B$53)/365)*$D$14),(('Motore 2023'!$B$53/365)*$D$14)),0)</f>
        <v>0</v>
      </c>
      <c r="BM53" s="120">
        <f>IF(H53&lt;&gt;0,IF($C$17="SI",((('Motore 2021'!$B$47+'Motore 2021'!$B$50+'Motore 2021'!$B$53)/365)*$D$13),(('Motore 2021'!$B$53/365)*$D$13)),0)</f>
        <v>0</v>
      </c>
      <c r="BN53" s="120">
        <f t="shared" si="26"/>
        <v>0</v>
      </c>
      <c r="BO53" s="122">
        <f t="shared" si="27"/>
        <v>0</v>
      </c>
      <c r="BP53" s="42"/>
    </row>
    <row r="54" spans="1:68" x14ac:dyDescent="0.3">
      <c r="A54" s="65" t="s">
        <v>26</v>
      </c>
      <c r="B54" s="51">
        <v>0</v>
      </c>
      <c r="C54" s="51">
        <v>0</v>
      </c>
      <c r="D54" s="51">
        <v>0</v>
      </c>
      <c r="E54" s="51">
        <f t="shared" si="12"/>
        <v>0</v>
      </c>
      <c r="F54" s="55" t="s">
        <v>8</v>
      </c>
      <c r="G54" s="62">
        <f t="shared" si="13"/>
        <v>0</v>
      </c>
      <c r="H54" s="62">
        <f t="shared" si="14"/>
        <v>0</v>
      </c>
      <c r="I54" s="63">
        <f t="shared" si="15"/>
        <v>0</v>
      </c>
      <c r="J54" s="63">
        <f t="shared" si="16"/>
        <v>0</v>
      </c>
      <c r="K54" s="64">
        <f t="shared" si="0"/>
        <v>0</v>
      </c>
      <c r="L54" s="64">
        <f t="shared" si="1"/>
        <v>0</v>
      </c>
      <c r="M54" s="106">
        <f>IF(K54&lt;'Motore 2023'!$H$28,Ripartizione!K54,'Motore 2023'!$H$28)</f>
        <v>0</v>
      </c>
      <c r="N54" s="106">
        <f>IF(L54&lt;'Motore 2021'!$H$28,Ripartizione!L54,'Motore 2021'!$H$28)</f>
        <v>0</v>
      </c>
      <c r="O54" s="106">
        <f t="shared" si="2"/>
        <v>0</v>
      </c>
      <c r="P54" s="106">
        <f t="shared" si="3"/>
        <v>0</v>
      </c>
      <c r="Q54" s="106">
        <f>ROUND(O54*'Motore 2023'!$E$28,2)</f>
        <v>0</v>
      </c>
      <c r="R54" s="106">
        <f>ROUND(P54*'Motore 2021'!$E$28,2)</f>
        <v>0</v>
      </c>
      <c r="S54" s="106">
        <f>IF((K54-M54)&lt;'Motore 2023'!$H$29,(K54-M54),'Motore 2023'!$H$29)</f>
        <v>0</v>
      </c>
      <c r="T54" s="106">
        <f>IF((L54-N54)&lt;'Motore 2021'!$H$29,(L54-N54),'Motore 2021'!$H$29)</f>
        <v>0</v>
      </c>
      <c r="U54" s="106">
        <f t="shared" si="4"/>
        <v>0</v>
      </c>
      <c r="V54" s="106">
        <f t="shared" si="5"/>
        <v>0</v>
      </c>
      <c r="W54" s="106">
        <f>ROUND(U54*'Motore 2023'!$E$29,2)</f>
        <v>0</v>
      </c>
      <c r="X54" s="106">
        <f>ROUND(V54*'Motore 2021'!$E$29,2)</f>
        <v>0</v>
      </c>
      <c r="Y54" s="106">
        <f>IF(K54-M54-S54&lt;'Motore 2023'!$H$30,(Ripartizione!K54-Ripartizione!M54-Ripartizione!S54),'Motore 2023'!$H$30)</f>
        <v>0</v>
      </c>
      <c r="Z54" s="106">
        <f>IF(L54-N54-T54&lt;'Motore 2021'!$H$30,(Ripartizione!L54-Ripartizione!N54-Ripartizione!T54),'Motore 2021'!$H$30)</f>
        <v>0</v>
      </c>
      <c r="AA54" s="106">
        <f t="shared" si="6"/>
        <v>0</v>
      </c>
      <c r="AB54" s="106">
        <f t="shared" si="7"/>
        <v>0</v>
      </c>
      <c r="AC54" s="106">
        <f>ROUND(AA54*'Motore 2023'!$E$30,2)</f>
        <v>0</v>
      </c>
      <c r="AD54" s="106">
        <f>ROUND(AB54*'Motore 2021'!$E$30,2)</f>
        <v>0</v>
      </c>
      <c r="AE54" s="106">
        <f>IF((K54-M54-S54-Y54)&lt;'Motore 2023'!$H$31, (K54-M54-S54-Y54),'Motore 2023'!$H$31)</f>
        <v>0</v>
      </c>
      <c r="AF54" s="106">
        <f>IF((L54-N54-T54-Z54)&lt;'Motore 2021'!$H$31, (L54-N54-T54-Z54),'Motore 2021'!$H$31)</f>
        <v>0</v>
      </c>
      <c r="AG54" s="106">
        <f t="shared" si="8"/>
        <v>0</v>
      </c>
      <c r="AH54" s="106">
        <f t="shared" si="9"/>
        <v>0</v>
      </c>
      <c r="AI54" s="106">
        <f>ROUND(AG54*'Motore 2023'!$E$31,2)</f>
        <v>0</v>
      </c>
      <c r="AJ54" s="106">
        <f>ROUND(AH54*'Motore 2021'!$E$31,2)</f>
        <v>0</v>
      </c>
      <c r="AK54" s="106">
        <f t="shared" si="17"/>
        <v>0</v>
      </c>
      <c r="AL54" s="106">
        <f t="shared" si="18"/>
        <v>0</v>
      </c>
      <c r="AM54" s="106">
        <f t="shared" si="10"/>
        <v>0</v>
      </c>
      <c r="AN54" s="106">
        <f t="shared" si="11"/>
        <v>0</v>
      </c>
      <c r="AO54" s="106">
        <f>ROUND(AM54*'Motore 2023'!$E$32,2)</f>
        <v>0</v>
      </c>
      <c r="AP54" s="106">
        <f>ROUND(AN54*'Motore 2021'!$E$32,2)</f>
        <v>0</v>
      </c>
      <c r="AQ54" s="117">
        <f>IF(B54&lt;&gt;0,((Q54+R54)*Ripartizione!B54),Q54+R54)</f>
        <v>0</v>
      </c>
      <c r="AR54" s="117">
        <f>IF(B54&lt;&gt;0,((Ripartizione!B54*W54)+(Ripartizione!B54*X54)), W54+X54)</f>
        <v>0</v>
      </c>
      <c r="AS54" s="117">
        <f t="shared" si="19"/>
        <v>0</v>
      </c>
      <c r="AT54" s="117">
        <f>IF(B54&lt;&gt;0,((Ripartizione!B54*AI54)+(Ripartizione!B54*AJ54)), AI54+AJ54)</f>
        <v>0</v>
      </c>
      <c r="AU54" s="117">
        <f>IF(B54&lt;&gt;0,((Ripartizione!B54*AO54)+(Ripartizione!B54*AP54)), AO54+AP54)</f>
        <v>0</v>
      </c>
      <c r="AV54" s="117">
        <f t="shared" si="20"/>
        <v>0</v>
      </c>
      <c r="AW54" s="117">
        <f t="shared" si="21"/>
        <v>0</v>
      </c>
      <c r="AX54" s="117">
        <f>IF($C$17="SI",((C54*'Motore 2023'!$B$35) + (D54*'Motore 2021'!$B$35)),0)</f>
        <v>0</v>
      </c>
      <c r="AY54" s="118">
        <f>IF($C$17="SI",((C54*'Motore 2023'!$B$35)+(C54*'Motore 2023'!$B$35)*10% + (D54*'Motore 2023'!$B$35)+(D54*'Motore 2023'!$B$35)*10%),0)</f>
        <v>0</v>
      </c>
      <c r="AZ54" s="119">
        <f>IF($C$17="SI",(((C54*'Motore 2023'!$B$38))+((D54*'Motore 2021'!$B$38))),0)</f>
        <v>0</v>
      </c>
      <c r="BA54" s="118">
        <f>IF($C$17="SI",(((C54*'Motore 2023'!$B$38)+((C54*'Motore 2023'!$B$38)*10%))+((D54*'Motore 2023'!$B$38)+((D54*'Motore 2023'!$B$38)*10%))),0)</f>
        <v>0</v>
      </c>
      <c r="BB54" s="118">
        <f t="shared" si="22"/>
        <v>0</v>
      </c>
      <c r="BC54" s="120">
        <f t="shared" si="23"/>
        <v>0</v>
      </c>
      <c r="BD54" s="120">
        <f>IF($C$17="SI",(C54*3*('Motore 2023'!$B$41+'Motore 2023'!$B$42+'Motore 2023'!$B$43+'Motore 2023'!$B$44)),(C54*1*('Motore 2023'!$B$41+'Motore 2023'!$B$42+'Motore 2023'!$B$43+'Motore 2023'!$B$44)))</f>
        <v>0</v>
      </c>
      <c r="BE54" s="121">
        <f>IF($C$17="SI",(D54*3*('Motore 2021'!$B$41+'Motore 2021'!$B$42+'Motore 2021'!$D$43+'Motore 2021'!$B$44)),(D54*1*('Motore 2021'!$B$41+'Motore 2021'!$B$42+'Motore 2021'!$D$43+'Motore 2021'!$B$44)))</f>
        <v>0</v>
      </c>
      <c r="BF54" s="120">
        <f>IF($C$17="SI",(C54*3*('Motore 2023'!$B$41+'Motore 2023'!$B$42+'Motore 2023'!$B$43+'Motore 2023'!$B$44))+((C54*3*('Motore 2023'!$B$41+'Motore 2023'!$B$42+'Motore 2023'!$B$43+'Motore 2023'!$B$44))*10%),(C54*1*('Motore 2023'!$B$41+'Motore 2023'!$B$42+'Motore 2023'!$B$43+'Motore 2023'!$B$44))+((C54*1*('Motore 2023'!$B$41+'Motore 2023'!$B$42+'Motore 2023'!$B$43+'Motore 2023'!$B$44))*10%))</f>
        <v>0</v>
      </c>
      <c r="BG54" s="120">
        <f>IF($C$17="SI",(D54*3*('Motore 2021'!$B$41+'Motore 2021'!$B$42+'Motore 2021'!$D$43+'Motore 2021'!$B$44))+((D54*3*('Motore 2021'!$B$41+'Motore 2021'!$B$42+'Motore 2021'!$D$43+'Motore 2021'!$B$44))*10%),(D54*1*('Motore 2021'!$B$41+'Motore 2021'!$B$42+'Motore 2021'!$D$43+'Motore 2021'!$B$44))+((D54*1*('Motore 2021'!$B$41+'Motore 2021'!$B$42+'Motore 2021'!$D$43+'Motore 2021'!$B$44))*10%))</f>
        <v>0</v>
      </c>
      <c r="BH54" s="120">
        <f t="shared" si="24"/>
        <v>0</v>
      </c>
      <c r="BI54" s="120">
        <f t="shared" si="25"/>
        <v>0</v>
      </c>
      <c r="BJ54" s="120">
        <f>IF(H54&lt;&gt;0,IF($C$17="SI",((('Motore 2023'!$B$47+'Motore 2023'!$B$50+'Motore 2023'!$B$53)/365)*$D$14)+(((('Motore 2023'!$B$47+'Motore 2023'!$B$50+'Motore 2021'!$B$53)/365)*$D$14)*10%),(('Motore 2023'!$B$53/365)*$D$14)+(('Motore 2023'!$B$53/365)*$D$14)*10%),0)</f>
        <v>0</v>
      </c>
      <c r="BK54" s="120">
        <f>IF(H54&lt;&gt;0,IF($C$17="SI",((('Motore 2021'!$B$47+'Motore 2021'!$B$50+'Motore 2021'!$B$53)/365)*$D$13)+(((('Motore 2021'!$B$47+'Motore 2021'!$B$50+'Motore 2021'!$B$53)/365)*$D$13)*10%),(('Motore 2021'!$B$53/365)*$D$13)+(('Motore 2021'!$B$53/365)*$D$13)*10%),0)</f>
        <v>0</v>
      </c>
      <c r="BL54" s="120">
        <f>IF(H54&lt;&gt;0,IF($C$17="SI",((('Motore 2023'!$B$47+'Motore 2023'!$B$50+'Motore 2023'!$B$53)/365)*$D$14),(('Motore 2023'!$B$53/365)*$D$14)),0)</f>
        <v>0</v>
      </c>
      <c r="BM54" s="120">
        <f>IF(H54&lt;&gt;0,IF($C$17="SI",((('Motore 2021'!$B$47+'Motore 2021'!$B$50+'Motore 2021'!$B$53)/365)*$D$13),(('Motore 2021'!$B$53/365)*$D$13)),0)</f>
        <v>0</v>
      </c>
      <c r="BN54" s="120">
        <f t="shared" si="26"/>
        <v>0</v>
      </c>
      <c r="BO54" s="122">
        <f t="shared" si="27"/>
        <v>0</v>
      </c>
      <c r="BP54" s="42"/>
    </row>
    <row r="55" spans="1:68" x14ac:dyDescent="0.3">
      <c r="A55" s="65" t="s">
        <v>27</v>
      </c>
      <c r="B55" s="51">
        <v>0</v>
      </c>
      <c r="C55" s="51">
        <v>0</v>
      </c>
      <c r="D55" s="51">
        <v>0</v>
      </c>
      <c r="E55" s="51">
        <f t="shared" si="12"/>
        <v>0</v>
      </c>
      <c r="F55" s="55" t="s">
        <v>8</v>
      </c>
      <c r="G55" s="62">
        <f t="shared" si="13"/>
        <v>0</v>
      </c>
      <c r="H55" s="62">
        <f t="shared" si="14"/>
        <v>0</v>
      </c>
      <c r="I55" s="63">
        <f t="shared" si="15"/>
        <v>0</v>
      </c>
      <c r="J55" s="63">
        <f t="shared" si="16"/>
        <v>0</v>
      </c>
      <c r="K55" s="64">
        <f t="shared" si="0"/>
        <v>0</v>
      </c>
      <c r="L55" s="64">
        <f t="shared" si="1"/>
        <v>0</v>
      </c>
      <c r="M55" s="106">
        <f>IF(K55&lt;'Motore 2023'!$H$28,Ripartizione!K55,'Motore 2023'!$H$28)</f>
        <v>0</v>
      </c>
      <c r="N55" s="106">
        <f>IF(L55&lt;'Motore 2021'!$H$28,Ripartizione!L55,'Motore 2021'!$H$28)</f>
        <v>0</v>
      </c>
      <c r="O55" s="106">
        <f t="shared" si="2"/>
        <v>0</v>
      </c>
      <c r="P55" s="106">
        <f t="shared" si="3"/>
        <v>0</v>
      </c>
      <c r="Q55" s="106">
        <f>ROUND(O55*'Motore 2023'!$E$28,2)</f>
        <v>0</v>
      </c>
      <c r="R55" s="106">
        <f>ROUND(P55*'Motore 2021'!$E$28,2)</f>
        <v>0</v>
      </c>
      <c r="S55" s="106">
        <f>IF((K55-M55)&lt;'Motore 2023'!$H$29,(K55-M55),'Motore 2023'!$H$29)</f>
        <v>0</v>
      </c>
      <c r="T55" s="106">
        <f>IF((L55-N55)&lt;'Motore 2021'!$H$29,(L55-N55),'Motore 2021'!$H$29)</f>
        <v>0</v>
      </c>
      <c r="U55" s="106">
        <f t="shared" si="4"/>
        <v>0</v>
      </c>
      <c r="V55" s="106">
        <f t="shared" si="5"/>
        <v>0</v>
      </c>
      <c r="W55" s="106">
        <f>ROUND(U55*'Motore 2023'!$E$29,2)</f>
        <v>0</v>
      </c>
      <c r="X55" s="106">
        <f>ROUND(V55*'Motore 2021'!$E$29,2)</f>
        <v>0</v>
      </c>
      <c r="Y55" s="106">
        <f>IF(K55-M55-S55&lt;'Motore 2023'!$H$30,(Ripartizione!K55-Ripartizione!M55-Ripartizione!S55),'Motore 2023'!$H$30)</f>
        <v>0</v>
      </c>
      <c r="Z55" s="106">
        <f>IF(L55-N55-T55&lt;'Motore 2021'!$H$30,(Ripartizione!L55-Ripartizione!N55-Ripartizione!T55),'Motore 2021'!$H$30)</f>
        <v>0</v>
      </c>
      <c r="AA55" s="106">
        <f t="shared" si="6"/>
        <v>0</v>
      </c>
      <c r="AB55" s="106">
        <f t="shared" si="7"/>
        <v>0</v>
      </c>
      <c r="AC55" s="106">
        <f>ROUND(AA55*'Motore 2023'!$E$30,2)</f>
        <v>0</v>
      </c>
      <c r="AD55" s="106">
        <f>ROUND(AB55*'Motore 2021'!$E$30,2)</f>
        <v>0</v>
      </c>
      <c r="AE55" s="106">
        <f>IF((K55-M55-S55-Y55)&lt;'Motore 2023'!$H$31, (K55-M55-S55-Y55),'Motore 2023'!$H$31)</f>
        <v>0</v>
      </c>
      <c r="AF55" s="106">
        <f>IF((L55-N55-T55-Z55)&lt;'Motore 2021'!$H$31, (L55-N55-T55-Z55),'Motore 2021'!$H$31)</f>
        <v>0</v>
      </c>
      <c r="AG55" s="106">
        <f t="shared" si="8"/>
        <v>0</v>
      </c>
      <c r="AH55" s="106">
        <f t="shared" si="9"/>
        <v>0</v>
      </c>
      <c r="AI55" s="106">
        <f>ROUND(AG55*'Motore 2023'!$E$31,2)</f>
        <v>0</v>
      </c>
      <c r="AJ55" s="106">
        <f>ROUND(AH55*'Motore 2021'!$E$31,2)</f>
        <v>0</v>
      </c>
      <c r="AK55" s="106">
        <f t="shared" si="17"/>
        <v>0</v>
      </c>
      <c r="AL55" s="106">
        <f t="shared" si="18"/>
        <v>0</v>
      </c>
      <c r="AM55" s="106">
        <f t="shared" si="10"/>
        <v>0</v>
      </c>
      <c r="AN55" s="106">
        <f t="shared" si="11"/>
        <v>0</v>
      </c>
      <c r="AO55" s="106">
        <f>ROUND(AM55*'Motore 2023'!$E$32,2)</f>
        <v>0</v>
      </c>
      <c r="AP55" s="106">
        <f>ROUND(AN55*'Motore 2021'!$E$32,2)</f>
        <v>0</v>
      </c>
      <c r="AQ55" s="117">
        <f>IF(B55&lt;&gt;0,((Q55+R55)*Ripartizione!B55),Q55+R55)</f>
        <v>0</v>
      </c>
      <c r="AR55" s="117">
        <f>IF(B55&lt;&gt;0,((Ripartizione!B55*W55)+(Ripartizione!B55*X55)), W55+X55)</f>
        <v>0</v>
      </c>
      <c r="AS55" s="117">
        <f t="shared" si="19"/>
        <v>0</v>
      </c>
      <c r="AT55" s="117">
        <f>IF(B55&lt;&gt;0,((Ripartizione!B55*AI55)+(Ripartizione!B55*AJ55)), AI55+AJ55)</f>
        <v>0</v>
      </c>
      <c r="AU55" s="117">
        <f>IF(B55&lt;&gt;0,((Ripartizione!B55*AO55)+(Ripartizione!B55*AP55)), AO55+AP55)</f>
        <v>0</v>
      </c>
      <c r="AV55" s="117">
        <f t="shared" si="20"/>
        <v>0</v>
      </c>
      <c r="AW55" s="117">
        <f t="shared" si="21"/>
        <v>0</v>
      </c>
      <c r="AX55" s="117">
        <f>IF($C$17="SI",((C55*'Motore 2023'!$B$35) + (D55*'Motore 2021'!$B$35)),0)</f>
        <v>0</v>
      </c>
      <c r="AY55" s="118">
        <f>IF($C$17="SI",((C55*'Motore 2023'!$B$35)+(C55*'Motore 2023'!$B$35)*10% + (D55*'Motore 2023'!$B$35)+(D55*'Motore 2023'!$B$35)*10%),0)</f>
        <v>0</v>
      </c>
      <c r="AZ55" s="119">
        <f>IF($C$17="SI",(((C55*'Motore 2023'!$B$38))+((D55*'Motore 2021'!$B$38))),0)</f>
        <v>0</v>
      </c>
      <c r="BA55" s="118">
        <f>IF($C$17="SI",(((C55*'Motore 2023'!$B$38)+((C55*'Motore 2023'!$B$38)*10%))+((D55*'Motore 2023'!$B$38)+((D55*'Motore 2023'!$B$38)*10%))),0)</f>
        <v>0</v>
      </c>
      <c r="BB55" s="118">
        <f t="shared" si="22"/>
        <v>0</v>
      </c>
      <c r="BC55" s="120">
        <f t="shared" si="23"/>
        <v>0</v>
      </c>
      <c r="BD55" s="120">
        <f>IF($C$17="SI",(C55*3*('Motore 2023'!$B$41+'Motore 2023'!$B$42+'Motore 2023'!$B$43+'Motore 2023'!$B$44)),(C55*1*('Motore 2023'!$B$41+'Motore 2023'!$B$42+'Motore 2023'!$B$43+'Motore 2023'!$B$44)))</f>
        <v>0</v>
      </c>
      <c r="BE55" s="121">
        <f>IF($C$17="SI",(D55*3*('Motore 2021'!$B$41+'Motore 2021'!$B$42+'Motore 2021'!$D$43+'Motore 2021'!$B$44)),(D55*1*('Motore 2021'!$B$41+'Motore 2021'!$B$42+'Motore 2021'!$D$43+'Motore 2021'!$B$44)))</f>
        <v>0</v>
      </c>
      <c r="BF55" s="120">
        <f>IF($C$17="SI",(C55*3*('Motore 2023'!$B$41+'Motore 2023'!$B$42+'Motore 2023'!$B$43+'Motore 2023'!$B$44))+((C55*3*('Motore 2023'!$B$41+'Motore 2023'!$B$42+'Motore 2023'!$B$43+'Motore 2023'!$B$44))*10%),(C55*1*('Motore 2023'!$B$41+'Motore 2023'!$B$42+'Motore 2023'!$B$43+'Motore 2023'!$B$44))+((C55*1*('Motore 2023'!$B$41+'Motore 2023'!$B$42+'Motore 2023'!$B$43+'Motore 2023'!$B$44))*10%))</f>
        <v>0</v>
      </c>
      <c r="BG55" s="120">
        <f>IF($C$17="SI",(D55*3*('Motore 2021'!$B$41+'Motore 2021'!$B$42+'Motore 2021'!$D$43+'Motore 2021'!$B$44))+((D55*3*('Motore 2021'!$B$41+'Motore 2021'!$B$42+'Motore 2021'!$D$43+'Motore 2021'!$B$44))*10%),(D55*1*('Motore 2021'!$B$41+'Motore 2021'!$B$42+'Motore 2021'!$D$43+'Motore 2021'!$B$44))+((D55*1*('Motore 2021'!$B$41+'Motore 2021'!$B$42+'Motore 2021'!$D$43+'Motore 2021'!$B$44))*10%))</f>
        <v>0</v>
      </c>
      <c r="BH55" s="120">
        <f t="shared" si="24"/>
        <v>0</v>
      </c>
      <c r="BI55" s="120">
        <f t="shared" si="25"/>
        <v>0</v>
      </c>
      <c r="BJ55" s="120">
        <f>IF(H55&lt;&gt;0,IF($C$17="SI",((('Motore 2023'!$B$47+'Motore 2023'!$B$50+'Motore 2023'!$B$53)/365)*$D$14)+(((('Motore 2023'!$B$47+'Motore 2023'!$B$50+'Motore 2021'!$B$53)/365)*$D$14)*10%),(('Motore 2023'!$B$53/365)*$D$14)+(('Motore 2023'!$B$53/365)*$D$14)*10%),0)</f>
        <v>0</v>
      </c>
      <c r="BK55" s="120">
        <f>IF(H55&lt;&gt;0,IF($C$17="SI",((('Motore 2021'!$B$47+'Motore 2021'!$B$50+'Motore 2021'!$B$53)/365)*$D$13)+(((('Motore 2021'!$B$47+'Motore 2021'!$B$50+'Motore 2021'!$B$53)/365)*$D$13)*10%),(('Motore 2021'!$B$53/365)*$D$13)+(('Motore 2021'!$B$53/365)*$D$13)*10%),0)</f>
        <v>0</v>
      </c>
      <c r="BL55" s="120">
        <f>IF(H55&lt;&gt;0,IF($C$17="SI",((('Motore 2023'!$B$47+'Motore 2023'!$B$50+'Motore 2023'!$B$53)/365)*$D$14),(('Motore 2023'!$B$53/365)*$D$14)),0)</f>
        <v>0</v>
      </c>
      <c r="BM55" s="120">
        <f>IF(H55&lt;&gt;0,IF($C$17="SI",((('Motore 2021'!$B$47+'Motore 2021'!$B$50+'Motore 2021'!$B$53)/365)*$D$13),(('Motore 2021'!$B$53/365)*$D$13)),0)</f>
        <v>0</v>
      </c>
      <c r="BN55" s="120">
        <f t="shared" si="26"/>
        <v>0</v>
      </c>
      <c r="BO55" s="122">
        <f t="shared" si="27"/>
        <v>0</v>
      </c>
      <c r="BP55" s="42"/>
    </row>
    <row r="56" spans="1:68" x14ac:dyDescent="0.3">
      <c r="A56" s="65" t="s">
        <v>28</v>
      </c>
      <c r="B56" s="51">
        <v>0</v>
      </c>
      <c r="C56" s="51">
        <v>0</v>
      </c>
      <c r="D56" s="51">
        <v>0</v>
      </c>
      <c r="E56" s="51">
        <f t="shared" si="12"/>
        <v>0</v>
      </c>
      <c r="F56" s="55" t="s">
        <v>8</v>
      </c>
      <c r="G56" s="62">
        <f t="shared" si="13"/>
        <v>0</v>
      </c>
      <c r="H56" s="62">
        <f t="shared" si="14"/>
        <v>0</v>
      </c>
      <c r="I56" s="63">
        <f t="shared" si="15"/>
        <v>0</v>
      </c>
      <c r="J56" s="63">
        <f t="shared" si="16"/>
        <v>0</v>
      </c>
      <c r="K56" s="64">
        <f t="shared" si="0"/>
        <v>0</v>
      </c>
      <c r="L56" s="64">
        <f t="shared" si="1"/>
        <v>0</v>
      </c>
      <c r="M56" s="106">
        <f>IF(K56&lt;'Motore 2023'!$H$28,Ripartizione!K56,'Motore 2023'!$H$28)</f>
        <v>0</v>
      </c>
      <c r="N56" s="106">
        <f>IF(L56&lt;'Motore 2021'!$H$28,Ripartizione!L56,'Motore 2021'!$H$28)</f>
        <v>0</v>
      </c>
      <c r="O56" s="106">
        <f t="shared" si="2"/>
        <v>0</v>
      </c>
      <c r="P56" s="106">
        <f t="shared" si="3"/>
        <v>0</v>
      </c>
      <c r="Q56" s="106">
        <f>ROUND(O56*'Motore 2023'!$E$28,2)</f>
        <v>0</v>
      </c>
      <c r="R56" s="106">
        <f>ROUND(P56*'Motore 2021'!$E$28,2)</f>
        <v>0</v>
      </c>
      <c r="S56" s="106">
        <f>IF((K56-M56)&lt;'Motore 2023'!$H$29,(K56-M56),'Motore 2023'!$H$29)</f>
        <v>0</v>
      </c>
      <c r="T56" s="106">
        <f>IF((L56-N56)&lt;'Motore 2021'!$H$29,(L56-N56),'Motore 2021'!$H$29)</f>
        <v>0</v>
      </c>
      <c r="U56" s="106">
        <f t="shared" si="4"/>
        <v>0</v>
      </c>
      <c r="V56" s="106">
        <f t="shared" si="5"/>
        <v>0</v>
      </c>
      <c r="W56" s="106">
        <f>ROUND(U56*'Motore 2023'!$E$29,2)</f>
        <v>0</v>
      </c>
      <c r="X56" s="106">
        <f>ROUND(V56*'Motore 2021'!$E$29,2)</f>
        <v>0</v>
      </c>
      <c r="Y56" s="106">
        <f>IF(K56-M56-S56&lt;'Motore 2023'!$H$30,(Ripartizione!K56-Ripartizione!M56-Ripartizione!S56),'Motore 2023'!$H$30)</f>
        <v>0</v>
      </c>
      <c r="Z56" s="106">
        <f>IF(L56-N56-T56&lt;'Motore 2021'!$H$30,(Ripartizione!L56-Ripartizione!N56-Ripartizione!T56),'Motore 2021'!$H$30)</f>
        <v>0</v>
      </c>
      <c r="AA56" s="106">
        <f t="shared" si="6"/>
        <v>0</v>
      </c>
      <c r="AB56" s="106">
        <f t="shared" si="7"/>
        <v>0</v>
      </c>
      <c r="AC56" s="106">
        <f>ROUND(AA56*'Motore 2023'!$E$30,2)</f>
        <v>0</v>
      </c>
      <c r="AD56" s="106">
        <f>ROUND(AB56*'Motore 2021'!$E$30,2)</f>
        <v>0</v>
      </c>
      <c r="AE56" s="106">
        <f>IF((K56-M56-S56-Y56)&lt;'Motore 2023'!$H$31, (K56-M56-S56-Y56),'Motore 2023'!$H$31)</f>
        <v>0</v>
      </c>
      <c r="AF56" s="106">
        <f>IF((L56-N56-T56-Z56)&lt;'Motore 2021'!$H$31, (L56-N56-T56-Z56),'Motore 2021'!$H$31)</f>
        <v>0</v>
      </c>
      <c r="AG56" s="106">
        <f t="shared" si="8"/>
        <v>0</v>
      </c>
      <c r="AH56" s="106">
        <f t="shared" si="9"/>
        <v>0</v>
      </c>
      <c r="AI56" s="106">
        <f>ROUND(AG56*'Motore 2023'!$E$31,2)</f>
        <v>0</v>
      </c>
      <c r="AJ56" s="106">
        <f>ROUND(AH56*'Motore 2021'!$E$31,2)</f>
        <v>0</v>
      </c>
      <c r="AK56" s="106">
        <f t="shared" si="17"/>
        <v>0</v>
      </c>
      <c r="AL56" s="106">
        <f t="shared" si="18"/>
        <v>0</v>
      </c>
      <c r="AM56" s="106">
        <f t="shared" si="10"/>
        <v>0</v>
      </c>
      <c r="AN56" s="106">
        <f t="shared" si="11"/>
        <v>0</v>
      </c>
      <c r="AO56" s="106">
        <f>ROUND(AM56*'Motore 2023'!$E$32,2)</f>
        <v>0</v>
      </c>
      <c r="AP56" s="106">
        <f>ROUND(AN56*'Motore 2021'!$E$32,2)</f>
        <v>0</v>
      </c>
      <c r="AQ56" s="117">
        <f>IF(B56&lt;&gt;0,((Q56+R56)*Ripartizione!B56),Q56+R56)</f>
        <v>0</v>
      </c>
      <c r="AR56" s="117">
        <f>IF(B56&lt;&gt;0,((Ripartizione!B56*W56)+(Ripartizione!B56*X56)), W56+X56)</f>
        <v>0</v>
      </c>
      <c r="AS56" s="117">
        <f t="shared" si="19"/>
        <v>0</v>
      </c>
      <c r="AT56" s="117">
        <f>IF(B56&lt;&gt;0,((Ripartizione!B56*AI56)+(Ripartizione!B56*AJ56)), AI56+AJ56)</f>
        <v>0</v>
      </c>
      <c r="AU56" s="117">
        <f>IF(B56&lt;&gt;0,((Ripartizione!B56*AO56)+(Ripartizione!B56*AP56)), AO56+AP56)</f>
        <v>0</v>
      </c>
      <c r="AV56" s="117">
        <f t="shared" si="20"/>
        <v>0</v>
      </c>
      <c r="AW56" s="117">
        <f t="shared" si="21"/>
        <v>0</v>
      </c>
      <c r="AX56" s="117">
        <f>IF($C$17="SI",((C56*'Motore 2023'!$B$35) + (D56*'Motore 2021'!$B$35)),0)</f>
        <v>0</v>
      </c>
      <c r="AY56" s="118">
        <f>IF($C$17="SI",((C56*'Motore 2023'!$B$35)+(C56*'Motore 2023'!$B$35)*10% + (D56*'Motore 2023'!$B$35)+(D56*'Motore 2023'!$B$35)*10%),0)</f>
        <v>0</v>
      </c>
      <c r="AZ56" s="119">
        <f>IF($C$17="SI",(((C56*'Motore 2023'!$B$38))+((D56*'Motore 2021'!$B$38))),0)</f>
        <v>0</v>
      </c>
      <c r="BA56" s="118">
        <f>IF($C$17="SI",(((C56*'Motore 2023'!$B$38)+((C56*'Motore 2023'!$B$38)*10%))+((D56*'Motore 2023'!$B$38)+((D56*'Motore 2023'!$B$38)*10%))),0)</f>
        <v>0</v>
      </c>
      <c r="BB56" s="118">
        <f t="shared" si="22"/>
        <v>0</v>
      </c>
      <c r="BC56" s="120">
        <f t="shared" si="23"/>
        <v>0</v>
      </c>
      <c r="BD56" s="120">
        <f>IF($C$17="SI",(C56*3*('Motore 2023'!$B$41+'Motore 2023'!$B$42+'Motore 2023'!$B$43+'Motore 2023'!$B$44)),(C56*1*('Motore 2023'!$B$41+'Motore 2023'!$B$42+'Motore 2023'!$B$43+'Motore 2023'!$B$44)))</f>
        <v>0</v>
      </c>
      <c r="BE56" s="121">
        <f>IF($C$17="SI",(D56*3*('Motore 2021'!$B$41+'Motore 2021'!$B$42+'Motore 2021'!$D$43+'Motore 2021'!$B$44)),(D56*1*('Motore 2021'!$B$41+'Motore 2021'!$B$42+'Motore 2021'!$D$43+'Motore 2021'!$B$44)))</f>
        <v>0</v>
      </c>
      <c r="BF56" s="120">
        <f>IF($C$17="SI",(C56*3*('Motore 2023'!$B$41+'Motore 2023'!$B$42+'Motore 2023'!$B$43+'Motore 2023'!$B$44))+((C56*3*('Motore 2023'!$B$41+'Motore 2023'!$B$42+'Motore 2023'!$B$43+'Motore 2023'!$B$44))*10%),(C56*1*('Motore 2023'!$B$41+'Motore 2023'!$B$42+'Motore 2023'!$B$43+'Motore 2023'!$B$44))+((C56*1*('Motore 2023'!$B$41+'Motore 2023'!$B$42+'Motore 2023'!$B$43+'Motore 2023'!$B$44))*10%))</f>
        <v>0</v>
      </c>
      <c r="BG56" s="120">
        <f>IF($C$17="SI",(D56*3*('Motore 2021'!$B$41+'Motore 2021'!$B$42+'Motore 2021'!$D$43+'Motore 2021'!$B$44))+((D56*3*('Motore 2021'!$B$41+'Motore 2021'!$B$42+'Motore 2021'!$D$43+'Motore 2021'!$B$44))*10%),(D56*1*('Motore 2021'!$B$41+'Motore 2021'!$B$42+'Motore 2021'!$D$43+'Motore 2021'!$B$44))+((D56*1*('Motore 2021'!$B$41+'Motore 2021'!$B$42+'Motore 2021'!$D$43+'Motore 2021'!$B$44))*10%))</f>
        <v>0</v>
      </c>
      <c r="BH56" s="120">
        <f t="shared" si="24"/>
        <v>0</v>
      </c>
      <c r="BI56" s="120">
        <f t="shared" si="25"/>
        <v>0</v>
      </c>
      <c r="BJ56" s="120">
        <f>IF(H56&lt;&gt;0,IF($C$17="SI",((('Motore 2023'!$B$47+'Motore 2023'!$B$50+'Motore 2023'!$B$53)/365)*$D$14)+(((('Motore 2023'!$B$47+'Motore 2023'!$B$50+'Motore 2021'!$B$53)/365)*$D$14)*10%),(('Motore 2023'!$B$53/365)*$D$14)+(('Motore 2023'!$B$53/365)*$D$14)*10%),0)</f>
        <v>0</v>
      </c>
      <c r="BK56" s="120">
        <f>IF(H56&lt;&gt;0,IF($C$17="SI",((('Motore 2021'!$B$47+'Motore 2021'!$B$50+'Motore 2021'!$B$53)/365)*$D$13)+(((('Motore 2021'!$B$47+'Motore 2021'!$B$50+'Motore 2021'!$B$53)/365)*$D$13)*10%),(('Motore 2021'!$B$53/365)*$D$13)+(('Motore 2021'!$B$53/365)*$D$13)*10%),0)</f>
        <v>0</v>
      </c>
      <c r="BL56" s="120">
        <f>IF(H56&lt;&gt;0,IF($C$17="SI",((('Motore 2023'!$B$47+'Motore 2023'!$B$50+'Motore 2023'!$B$53)/365)*$D$14),(('Motore 2023'!$B$53/365)*$D$14)),0)</f>
        <v>0</v>
      </c>
      <c r="BM56" s="120">
        <f>IF(H56&lt;&gt;0,IF($C$17="SI",((('Motore 2021'!$B$47+'Motore 2021'!$B$50+'Motore 2021'!$B$53)/365)*$D$13),(('Motore 2021'!$B$53/365)*$D$13)),0)</f>
        <v>0</v>
      </c>
      <c r="BN56" s="120">
        <f t="shared" si="26"/>
        <v>0</v>
      </c>
      <c r="BO56" s="122">
        <f t="shared" si="27"/>
        <v>0</v>
      </c>
      <c r="BP56" s="42"/>
    </row>
    <row r="57" spans="1:68" x14ac:dyDescent="0.3">
      <c r="A57" s="65" t="s">
        <v>29</v>
      </c>
      <c r="B57" s="51">
        <v>0</v>
      </c>
      <c r="C57" s="51">
        <v>0</v>
      </c>
      <c r="D57" s="51">
        <v>0</v>
      </c>
      <c r="E57" s="51">
        <f t="shared" si="12"/>
        <v>0</v>
      </c>
      <c r="F57" s="55" t="s">
        <v>8</v>
      </c>
      <c r="G57" s="62">
        <f t="shared" si="13"/>
        <v>0</v>
      </c>
      <c r="H57" s="62">
        <f t="shared" si="14"/>
        <v>0</v>
      </c>
      <c r="I57" s="63">
        <f t="shared" si="15"/>
        <v>0</v>
      </c>
      <c r="J57" s="63">
        <f t="shared" si="16"/>
        <v>0</v>
      </c>
      <c r="K57" s="64">
        <f t="shared" si="0"/>
        <v>0</v>
      </c>
      <c r="L57" s="64">
        <f t="shared" si="1"/>
        <v>0</v>
      </c>
      <c r="M57" s="106">
        <f>IF(K57&lt;'Motore 2023'!$H$28,Ripartizione!K57,'Motore 2023'!$H$28)</f>
        <v>0</v>
      </c>
      <c r="N57" s="106">
        <f>IF(L57&lt;'Motore 2021'!$H$28,Ripartizione!L57,'Motore 2021'!$H$28)</f>
        <v>0</v>
      </c>
      <c r="O57" s="106">
        <f t="shared" si="2"/>
        <v>0</v>
      </c>
      <c r="P57" s="106">
        <f t="shared" si="3"/>
        <v>0</v>
      </c>
      <c r="Q57" s="106">
        <f>ROUND(O57*'Motore 2023'!$E$28,2)</f>
        <v>0</v>
      </c>
      <c r="R57" s="106">
        <f>ROUND(P57*'Motore 2021'!$E$28,2)</f>
        <v>0</v>
      </c>
      <c r="S57" s="106">
        <f>IF((K57-M57)&lt;'Motore 2023'!$H$29,(K57-M57),'Motore 2023'!$H$29)</f>
        <v>0</v>
      </c>
      <c r="T57" s="106">
        <f>IF((L57-N57)&lt;'Motore 2021'!$H$29,(L57-N57),'Motore 2021'!$H$29)</f>
        <v>0</v>
      </c>
      <c r="U57" s="106">
        <f t="shared" si="4"/>
        <v>0</v>
      </c>
      <c r="V57" s="106">
        <f t="shared" si="5"/>
        <v>0</v>
      </c>
      <c r="W57" s="106">
        <f>ROUND(U57*'Motore 2023'!$E$29,2)</f>
        <v>0</v>
      </c>
      <c r="X57" s="106">
        <f>ROUND(V57*'Motore 2021'!$E$29,2)</f>
        <v>0</v>
      </c>
      <c r="Y57" s="106">
        <f>IF(K57-M57-S57&lt;'Motore 2023'!$H$30,(Ripartizione!K57-Ripartizione!M57-Ripartizione!S57),'Motore 2023'!$H$30)</f>
        <v>0</v>
      </c>
      <c r="Z57" s="106">
        <f>IF(L57-N57-T57&lt;'Motore 2021'!$H$30,(Ripartizione!L57-Ripartizione!N57-Ripartizione!T57),'Motore 2021'!$H$30)</f>
        <v>0</v>
      </c>
      <c r="AA57" s="106">
        <f t="shared" si="6"/>
        <v>0</v>
      </c>
      <c r="AB57" s="106">
        <f t="shared" si="7"/>
        <v>0</v>
      </c>
      <c r="AC57" s="106">
        <f>ROUND(AA57*'Motore 2023'!$E$30,2)</f>
        <v>0</v>
      </c>
      <c r="AD57" s="106">
        <f>ROUND(AB57*'Motore 2021'!$E$30,2)</f>
        <v>0</v>
      </c>
      <c r="AE57" s="106">
        <f>IF((K57-M57-S57-Y57)&lt;'Motore 2023'!$H$31, (K57-M57-S57-Y57),'Motore 2023'!$H$31)</f>
        <v>0</v>
      </c>
      <c r="AF57" s="106">
        <f>IF((L57-N57-T57-Z57)&lt;'Motore 2021'!$H$31, (L57-N57-T57-Z57),'Motore 2021'!$H$31)</f>
        <v>0</v>
      </c>
      <c r="AG57" s="106">
        <f t="shared" si="8"/>
        <v>0</v>
      </c>
      <c r="AH57" s="106">
        <f t="shared" si="9"/>
        <v>0</v>
      </c>
      <c r="AI57" s="106">
        <f>ROUND(AG57*'Motore 2023'!$E$31,2)</f>
        <v>0</v>
      </c>
      <c r="AJ57" s="106">
        <f>ROUND(AH57*'Motore 2021'!$E$31,2)</f>
        <v>0</v>
      </c>
      <c r="AK57" s="106">
        <f t="shared" si="17"/>
        <v>0</v>
      </c>
      <c r="AL57" s="106">
        <f t="shared" si="18"/>
        <v>0</v>
      </c>
      <c r="AM57" s="106">
        <f t="shared" si="10"/>
        <v>0</v>
      </c>
      <c r="AN57" s="106">
        <f t="shared" si="11"/>
        <v>0</v>
      </c>
      <c r="AO57" s="106">
        <f>ROUND(AM57*'Motore 2023'!$E$32,2)</f>
        <v>0</v>
      </c>
      <c r="AP57" s="106">
        <f>ROUND(AN57*'Motore 2021'!$E$32,2)</f>
        <v>0</v>
      </c>
      <c r="AQ57" s="117">
        <f>IF(B57&lt;&gt;0,((Q57+R57)*Ripartizione!B57),Q57+R57)</f>
        <v>0</v>
      </c>
      <c r="AR57" s="117">
        <f>IF(B57&lt;&gt;0,((Ripartizione!B57*W57)+(Ripartizione!B57*X57)), W57+X57)</f>
        <v>0</v>
      </c>
      <c r="AS57" s="117">
        <f t="shared" si="19"/>
        <v>0</v>
      </c>
      <c r="AT57" s="117">
        <f>IF(B57&lt;&gt;0,((Ripartizione!B57*AI57)+(Ripartizione!B57*AJ57)), AI57+AJ57)</f>
        <v>0</v>
      </c>
      <c r="AU57" s="117">
        <f>IF(B57&lt;&gt;0,((Ripartizione!B57*AO57)+(Ripartizione!B57*AP57)), AO57+AP57)</f>
        <v>0</v>
      </c>
      <c r="AV57" s="117">
        <f t="shared" si="20"/>
        <v>0</v>
      </c>
      <c r="AW57" s="117">
        <f t="shared" si="21"/>
        <v>0</v>
      </c>
      <c r="AX57" s="117">
        <f>IF($C$17="SI",((C57*'Motore 2023'!$B$35) + (D57*'Motore 2021'!$B$35)),0)</f>
        <v>0</v>
      </c>
      <c r="AY57" s="118">
        <f>IF($C$17="SI",((C57*'Motore 2023'!$B$35)+(C57*'Motore 2023'!$B$35)*10% + (D57*'Motore 2023'!$B$35)+(D57*'Motore 2023'!$B$35)*10%),0)</f>
        <v>0</v>
      </c>
      <c r="AZ57" s="119">
        <f>IF($C$17="SI",(((C57*'Motore 2023'!$B$38))+((D57*'Motore 2021'!$B$38))),0)</f>
        <v>0</v>
      </c>
      <c r="BA57" s="118">
        <f>IF($C$17="SI",(((C57*'Motore 2023'!$B$38)+((C57*'Motore 2023'!$B$38)*10%))+((D57*'Motore 2023'!$B$38)+((D57*'Motore 2023'!$B$38)*10%))),0)</f>
        <v>0</v>
      </c>
      <c r="BB57" s="118">
        <f t="shared" si="22"/>
        <v>0</v>
      </c>
      <c r="BC57" s="120">
        <f t="shared" si="23"/>
        <v>0</v>
      </c>
      <c r="BD57" s="120">
        <f>IF($C$17="SI",(C57*3*('Motore 2023'!$B$41+'Motore 2023'!$B$42+'Motore 2023'!$B$43+'Motore 2023'!$B$44)),(C57*1*('Motore 2023'!$B$41+'Motore 2023'!$B$42+'Motore 2023'!$B$43+'Motore 2023'!$B$44)))</f>
        <v>0</v>
      </c>
      <c r="BE57" s="121">
        <f>IF($C$17="SI",(D57*3*('Motore 2021'!$B$41+'Motore 2021'!$B$42+'Motore 2021'!$D$43+'Motore 2021'!$B$44)),(D57*1*('Motore 2021'!$B$41+'Motore 2021'!$B$42+'Motore 2021'!$D$43+'Motore 2021'!$B$44)))</f>
        <v>0</v>
      </c>
      <c r="BF57" s="120">
        <f>IF($C$17="SI",(C57*3*('Motore 2023'!$B$41+'Motore 2023'!$B$42+'Motore 2023'!$B$43+'Motore 2023'!$B$44))+((C57*3*('Motore 2023'!$B$41+'Motore 2023'!$B$42+'Motore 2023'!$B$43+'Motore 2023'!$B$44))*10%),(C57*1*('Motore 2023'!$B$41+'Motore 2023'!$B$42+'Motore 2023'!$B$43+'Motore 2023'!$B$44))+((C57*1*('Motore 2023'!$B$41+'Motore 2023'!$B$42+'Motore 2023'!$B$43+'Motore 2023'!$B$44))*10%))</f>
        <v>0</v>
      </c>
      <c r="BG57" s="120">
        <f>IF($C$17="SI",(D57*3*('Motore 2021'!$B$41+'Motore 2021'!$B$42+'Motore 2021'!$D$43+'Motore 2021'!$B$44))+((D57*3*('Motore 2021'!$B$41+'Motore 2021'!$B$42+'Motore 2021'!$D$43+'Motore 2021'!$B$44))*10%),(D57*1*('Motore 2021'!$B$41+'Motore 2021'!$B$42+'Motore 2021'!$D$43+'Motore 2021'!$B$44))+((D57*1*('Motore 2021'!$B$41+'Motore 2021'!$B$42+'Motore 2021'!$D$43+'Motore 2021'!$B$44))*10%))</f>
        <v>0</v>
      </c>
      <c r="BH57" s="120">
        <f t="shared" si="24"/>
        <v>0</v>
      </c>
      <c r="BI57" s="120">
        <f t="shared" si="25"/>
        <v>0</v>
      </c>
      <c r="BJ57" s="120">
        <f>IF(H57&lt;&gt;0,IF($C$17="SI",((('Motore 2023'!$B$47+'Motore 2023'!$B$50+'Motore 2023'!$B$53)/365)*$D$14)+(((('Motore 2023'!$B$47+'Motore 2023'!$B$50+'Motore 2021'!$B$53)/365)*$D$14)*10%),(('Motore 2023'!$B$53/365)*$D$14)+(('Motore 2023'!$B$53/365)*$D$14)*10%),0)</f>
        <v>0</v>
      </c>
      <c r="BK57" s="120">
        <f>IF(H57&lt;&gt;0,IF($C$17="SI",((('Motore 2021'!$B$47+'Motore 2021'!$B$50+'Motore 2021'!$B$53)/365)*$D$13)+(((('Motore 2021'!$B$47+'Motore 2021'!$B$50+'Motore 2021'!$B$53)/365)*$D$13)*10%),(('Motore 2021'!$B$53/365)*$D$13)+(('Motore 2021'!$B$53/365)*$D$13)*10%),0)</f>
        <v>0</v>
      </c>
      <c r="BL57" s="120">
        <f>IF(H57&lt;&gt;0,IF($C$17="SI",((('Motore 2023'!$B$47+'Motore 2023'!$B$50+'Motore 2023'!$B$53)/365)*$D$14),(('Motore 2023'!$B$53/365)*$D$14)),0)</f>
        <v>0</v>
      </c>
      <c r="BM57" s="120">
        <f>IF(H57&lt;&gt;0,IF($C$17="SI",((('Motore 2021'!$B$47+'Motore 2021'!$B$50+'Motore 2021'!$B$53)/365)*$D$13),(('Motore 2021'!$B$53/365)*$D$13)),0)</f>
        <v>0</v>
      </c>
      <c r="BN57" s="120">
        <f t="shared" si="26"/>
        <v>0</v>
      </c>
      <c r="BO57" s="122">
        <f t="shared" si="27"/>
        <v>0</v>
      </c>
      <c r="BP57" s="42"/>
    </row>
    <row r="58" spans="1:68" x14ac:dyDescent="0.3">
      <c r="A58" s="65" t="s">
        <v>30</v>
      </c>
      <c r="B58" s="51">
        <v>0</v>
      </c>
      <c r="C58" s="51">
        <v>0</v>
      </c>
      <c r="D58" s="51">
        <v>0</v>
      </c>
      <c r="E58" s="51">
        <f t="shared" si="12"/>
        <v>0</v>
      </c>
      <c r="F58" s="55" t="s">
        <v>8</v>
      </c>
      <c r="G58" s="62">
        <f t="shared" si="13"/>
        <v>0</v>
      </c>
      <c r="H58" s="62">
        <f t="shared" si="14"/>
        <v>0</v>
      </c>
      <c r="I58" s="63">
        <f t="shared" si="15"/>
        <v>0</v>
      </c>
      <c r="J58" s="63">
        <f t="shared" si="16"/>
        <v>0</v>
      </c>
      <c r="K58" s="64">
        <f t="shared" si="0"/>
        <v>0</v>
      </c>
      <c r="L58" s="64">
        <f t="shared" si="1"/>
        <v>0</v>
      </c>
      <c r="M58" s="106">
        <f>IF(K58&lt;'Motore 2023'!$H$28,Ripartizione!K58,'Motore 2023'!$H$28)</f>
        <v>0</v>
      </c>
      <c r="N58" s="106">
        <f>IF(L58&lt;'Motore 2021'!$H$28,Ripartizione!L58,'Motore 2021'!$H$28)</f>
        <v>0</v>
      </c>
      <c r="O58" s="106">
        <f t="shared" si="2"/>
        <v>0</v>
      </c>
      <c r="P58" s="106">
        <f t="shared" si="3"/>
        <v>0</v>
      </c>
      <c r="Q58" s="106">
        <f>ROUND(O58*'Motore 2023'!$E$28,2)</f>
        <v>0</v>
      </c>
      <c r="R58" s="106">
        <f>ROUND(P58*'Motore 2021'!$E$28,2)</f>
        <v>0</v>
      </c>
      <c r="S58" s="106">
        <f>IF((K58-M58)&lt;'Motore 2023'!$H$29,(K58-M58),'Motore 2023'!$H$29)</f>
        <v>0</v>
      </c>
      <c r="T58" s="106">
        <f>IF((L58-N58)&lt;'Motore 2021'!$H$29,(L58-N58),'Motore 2021'!$H$29)</f>
        <v>0</v>
      </c>
      <c r="U58" s="106">
        <f t="shared" si="4"/>
        <v>0</v>
      </c>
      <c r="V58" s="106">
        <f t="shared" si="5"/>
        <v>0</v>
      </c>
      <c r="W58" s="106">
        <f>ROUND(U58*'Motore 2023'!$E$29,2)</f>
        <v>0</v>
      </c>
      <c r="X58" s="106">
        <f>ROUND(V58*'Motore 2021'!$E$29,2)</f>
        <v>0</v>
      </c>
      <c r="Y58" s="106">
        <f>IF(K58-M58-S58&lt;'Motore 2023'!$H$30,(Ripartizione!K58-Ripartizione!M58-Ripartizione!S58),'Motore 2023'!$H$30)</f>
        <v>0</v>
      </c>
      <c r="Z58" s="106">
        <f>IF(L58-N58-T58&lt;'Motore 2021'!$H$30,(Ripartizione!L58-Ripartizione!N58-Ripartizione!T58),'Motore 2021'!$H$30)</f>
        <v>0</v>
      </c>
      <c r="AA58" s="106">
        <f t="shared" si="6"/>
        <v>0</v>
      </c>
      <c r="AB58" s="106">
        <f t="shared" si="7"/>
        <v>0</v>
      </c>
      <c r="AC58" s="106">
        <f>ROUND(AA58*'Motore 2023'!$E$30,2)</f>
        <v>0</v>
      </c>
      <c r="AD58" s="106">
        <f>ROUND(AB58*'Motore 2021'!$E$30,2)</f>
        <v>0</v>
      </c>
      <c r="AE58" s="106">
        <f>IF((K58-M58-S58-Y58)&lt;'Motore 2023'!$H$31, (K58-M58-S58-Y58),'Motore 2023'!$H$31)</f>
        <v>0</v>
      </c>
      <c r="AF58" s="106">
        <f>IF((L58-N58-T58-Z58)&lt;'Motore 2021'!$H$31, (L58-N58-T58-Z58),'Motore 2021'!$H$31)</f>
        <v>0</v>
      </c>
      <c r="AG58" s="106">
        <f t="shared" si="8"/>
        <v>0</v>
      </c>
      <c r="AH58" s="106">
        <f t="shared" si="9"/>
        <v>0</v>
      </c>
      <c r="AI58" s="106">
        <f>ROUND(AG58*'Motore 2023'!$E$31,2)</f>
        <v>0</v>
      </c>
      <c r="AJ58" s="106">
        <f>ROUND(AH58*'Motore 2021'!$E$31,2)</f>
        <v>0</v>
      </c>
      <c r="AK58" s="106">
        <f t="shared" si="17"/>
        <v>0</v>
      </c>
      <c r="AL58" s="106">
        <f t="shared" si="18"/>
        <v>0</v>
      </c>
      <c r="AM58" s="106">
        <f t="shared" si="10"/>
        <v>0</v>
      </c>
      <c r="AN58" s="106">
        <f t="shared" si="11"/>
        <v>0</v>
      </c>
      <c r="AO58" s="106">
        <f>ROUND(AM58*'Motore 2023'!$E$32,2)</f>
        <v>0</v>
      </c>
      <c r="AP58" s="106">
        <f>ROUND(AN58*'Motore 2021'!$E$32,2)</f>
        <v>0</v>
      </c>
      <c r="AQ58" s="117">
        <f>IF(B58&lt;&gt;0,((Q58+R58)*Ripartizione!B58),Q58+R58)</f>
        <v>0</v>
      </c>
      <c r="AR58" s="117">
        <f>IF(B58&lt;&gt;0,((Ripartizione!B58*W58)+(Ripartizione!B58*X58)), W58+X58)</f>
        <v>0</v>
      </c>
      <c r="AS58" s="117">
        <f t="shared" si="19"/>
        <v>0</v>
      </c>
      <c r="AT58" s="117">
        <f>IF(B58&lt;&gt;0,((Ripartizione!B58*AI58)+(Ripartizione!B58*AJ58)), AI58+AJ58)</f>
        <v>0</v>
      </c>
      <c r="AU58" s="117">
        <f>IF(B58&lt;&gt;0,((Ripartizione!B58*AO58)+(Ripartizione!B58*AP58)), AO58+AP58)</f>
        <v>0</v>
      </c>
      <c r="AV58" s="117">
        <f t="shared" si="20"/>
        <v>0</v>
      </c>
      <c r="AW58" s="117">
        <f t="shared" si="21"/>
        <v>0</v>
      </c>
      <c r="AX58" s="117">
        <f>IF($C$17="SI",((C58*'Motore 2023'!$B$35) + (D58*'Motore 2021'!$B$35)),0)</f>
        <v>0</v>
      </c>
      <c r="AY58" s="118">
        <f>IF($C$17="SI",((C58*'Motore 2023'!$B$35)+(C58*'Motore 2023'!$B$35)*10% + (D58*'Motore 2023'!$B$35)+(D58*'Motore 2023'!$B$35)*10%),0)</f>
        <v>0</v>
      </c>
      <c r="AZ58" s="119">
        <f>IF($C$17="SI",(((C58*'Motore 2023'!$B$38))+((D58*'Motore 2021'!$B$38))),0)</f>
        <v>0</v>
      </c>
      <c r="BA58" s="118">
        <f>IF($C$17="SI",(((C58*'Motore 2023'!$B$38)+((C58*'Motore 2023'!$B$38)*10%))+((D58*'Motore 2023'!$B$38)+((D58*'Motore 2023'!$B$38)*10%))),0)</f>
        <v>0</v>
      </c>
      <c r="BB58" s="118">
        <f t="shared" si="22"/>
        <v>0</v>
      </c>
      <c r="BC58" s="120">
        <f t="shared" si="23"/>
        <v>0</v>
      </c>
      <c r="BD58" s="120">
        <f>IF($C$17="SI",(C58*3*('Motore 2023'!$B$41+'Motore 2023'!$B$42+'Motore 2023'!$B$43+'Motore 2023'!$B$44)),(C58*1*('Motore 2023'!$B$41+'Motore 2023'!$B$42+'Motore 2023'!$B$43+'Motore 2023'!$B$44)))</f>
        <v>0</v>
      </c>
      <c r="BE58" s="121">
        <f>IF($C$17="SI",(D58*3*('Motore 2021'!$B$41+'Motore 2021'!$B$42+'Motore 2021'!$D$43+'Motore 2021'!$B$44)),(D58*1*('Motore 2021'!$B$41+'Motore 2021'!$B$42+'Motore 2021'!$D$43+'Motore 2021'!$B$44)))</f>
        <v>0</v>
      </c>
      <c r="BF58" s="120">
        <f>IF($C$17="SI",(C58*3*('Motore 2023'!$B$41+'Motore 2023'!$B$42+'Motore 2023'!$B$43+'Motore 2023'!$B$44))+((C58*3*('Motore 2023'!$B$41+'Motore 2023'!$B$42+'Motore 2023'!$B$43+'Motore 2023'!$B$44))*10%),(C58*1*('Motore 2023'!$B$41+'Motore 2023'!$B$42+'Motore 2023'!$B$43+'Motore 2023'!$B$44))+((C58*1*('Motore 2023'!$B$41+'Motore 2023'!$B$42+'Motore 2023'!$B$43+'Motore 2023'!$B$44))*10%))</f>
        <v>0</v>
      </c>
      <c r="BG58" s="120">
        <f>IF($C$17="SI",(D58*3*('Motore 2021'!$B$41+'Motore 2021'!$B$42+'Motore 2021'!$D$43+'Motore 2021'!$B$44))+((D58*3*('Motore 2021'!$B$41+'Motore 2021'!$B$42+'Motore 2021'!$D$43+'Motore 2021'!$B$44))*10%),(D58*1*('Motore 2021'!$B$41+'Motore 2021'!$B$42+'Motore 2021'!$D$43+'Motore 2021'!$B$44))+((D58*1*('Motore 2021'!$B$41+'Motore 2021'!$B$42+'Motore 2021'!$D$43+'Motore 2021'!$B$44))*10%))</f>
        <v>0</v>
      </c>
      <c r="BH58" s="120">
        <f t="shared" si="24"/>
        <v>0</v>
      </c>
      <c r="BI58" s="120">
        <f t="shared" si="25"/>
        <v>0</v>
      </c>
      <c r="BJ58" s="120">
        <f>IF(H58&lt;&gt;0,IF($C$17="SI",((('Motore 2023'!$B$47+'Motore 2023'!$B$50+'Motore 2023'!$B$53)/365)*$D$14)+(((('Motore 2023'!$B$47+'Motore 2023'!$B$50+'Motore 2021'!$B$53)/365)*$D$14)*10%),(('Motore 2023'!$B$53/365)*$D$14)+(('Motore 2023'!$B$53/365)*$D$14)*10%),0)</f>
        <v>0</v>
      </c>
      <c r="BK58" s="120">
        <f>IF(H58&lt;&gt;0,IF($C$17="SI",((('Motore 2021'!$B$47+'Motore 2021'!$B$50+'Motore 2021'!$B$53)/365)*$D$13)+(((('Motore 2021'!$B$47+'Motore 2021'!$B$50+'Motore 2021'!$B$53)/365)*$D$13)*10%),(('Motore 2021'!$B$53/365)*$D$13)+(('Motore 2021'!$B$53/365)*$D$13)*10%),0)</f>
        <v>0</v>
      </c>
      <c r="BL58" s="120">
        <f>IF(H58&lt;&gt;0,IF($C$17="SI",((('Motore 2023'!$B$47+'Motore 2023'!$B$50+'Motore 2023'!$B$53)/365)*$D$14),(('Motore 2023'!$B$53/365)*$D$14)),0)</f>
        <v>0</v>
      </c>
      <c r="BM58" s="120">
        <f>IF(H58&lt;&gt;0,IF($C$17="SI",((('Motore 2021'!$B$47+'Motore 2021'!$B$50+'Motore 2021'!$B$53)/365)*$D$13),(('Motore 2021'!$B$53/365)*$D$13)),0)</f>
        <v>0</v>
      </c>
      <c r="BN58" s="120">
        <f t="shared" si="26"/>
        <v>0</v>
      </c>
      <c r="BO58" s="122">
        <f t="shared" si="27"/>
        <v>0</v>
      </c>
      <c r="BP58" s="42"/>
    </row>
    <row r="59" spans="1:68" x14ac:dyDescent="0.3">
      <c r="A59" s="65" t="s">
        <v>31</v>
      </c>
      <c r="B59" s="51">
        <v>0</v>
      </c>
      <c r="C59" s="51">
        <v>0</v>
      </c>
      <c r="D59" s="51">
        <v>0</v>
      </c>
      <c r="E59" s="51">
        <f t="shared" si="12"/>
        <v>0</v>
      </c>
      <c r="F59" s="55" t="s">
        <v>8</v>
      </c>
      <c r="G59" s="62">
        <f t="shared" si="13"/>
        <v>0</v>
      </c>
      <c r="H59" s="62">
        <f t="shared" si="14"/>
        <v>0</v>
      </c>
      <c r="I59" s="63">
        <f t="shared" si="15"/>
        <v>0</v>
      </c>
      <c r="J59" s="63">
        <f t="shared" si="16"/>
        <v>0</v>
      </c>
      <c r="K59" s="64">
        <f t="shared" ref="K59:K90" si="28">I59/$D$14</f>
        <v>0</v>
      </c>
      <c r="L59" s="64">
        <f t="shared" ref="L59:L90" si="29">J59/$D$13</f>
        <v>0</v>
      </c>
      <c r="M59" s="106">
        <f>IF(K59&lt;'Motore 2023'!$H$28,Ripartizione!K59,'Motore 2023'!$H$28)</f>
        <v>0</v>
      </c>
      <c r="N59" s="106">
        <f>IF(L59&lt;'Motore 2021'!$H$28,Ripartizione!L59,'Motore 2021'!$H$28)</f>
        <v>0</v>
      </c>
      <c r="O59" s="106">
        <f t="shared" ref="O59:O90" si="30">M59*$D$14</f>
        <v>0</v>
      </c>
      <c r="P59" s="106">
        <f t="shared" ref="P59:P90" si="31">N59*$D$13</f>
        <v>0</v>
      </c>
      <c r="Q59" s="106">
        <f>ROUND(O59*'Motore 2023'!$E$28,2)</f>
        <v>0</v>
      </c>
      <c r="R59" s="106">
        <f>ROUND(P59*'Motore 2021'!$E$28,2)</f>
        <v>0</v>
      </c>
      <c r="S59" s="106">
        <f>IF((K59-M59)&lt;'Motore 2023'!$H$29,(K59-M59),'Motore 2023'!$H$29)</f>
        <v>0</v>
      </c>
      <c r="T59" s="106">
        <f>IF((L59-N59)&lt;'Motore 2021'!$H$29,(L59-N59),'Motore 2021'!$H$29)</f>
        <v>0</v>
      </c>
      <c r="U59" s="106">
        <f t="shared" ref="U59:U90" si="32">S59*$D$14</f>
        <v>0</v>
      </c>
      <c r="V59" s="106">
        <f t="shared" ref="V59:V90" si="33">T59*$D$13</f>
        <v>0</v>
      </c>
      <c r="W59" s="106">
        <f>ROUND(U59*'Motore 2023'!$E$29,2)</f>
        <v>0</v>
      </c>
      <c r="X59" s="106">
        <f>ROUND(V59*'Motore 2021'!$E$29,2)</f>
        <v>0</v>
      </c>
      <c r="Y59" s="106">
        <f>IF(K59-M59-S59&lt;'Motore 2023'!$H$30,(Ripartizione!K59-Ripartizione!M59-Ripartizione!S59),'Motore 2023'!$H$30)</f>
        <v>0</v>
      </c>
      <c r="Z59" s="106">
        <f>IF(L59-N59-T59&lt;'Motore 2021'!$H$30,(Ripartizione!L59-Ripartizione!N59-Ripartizione!T59),'Motore 2021'!$H$30)</f>
        <v>0</v>
      </c>
      <c r="AA59" s="106">
        <f t="shared" ref="AA59:AA90" si="34">Y59*$D$14</f>
        <v>0</v>
      </c>
      <c r="AB59" s="106">
        <f t="shared" ref="AB59:AB90" si="35">Z59*$D$13</f>
        <v>0</v>
      </c>
      <c r="AC59" s="106">
        <f>ROUND(AA59*'Motore 2023'!$E$30,2)</f>
        <v>0</v>
      </c>
      <c r="AD59" s="106">
        <f>ROUND(AB59*'Motore 2021'!$E$30,2)</f>
        <v>0</v>
      </c>
      <c r="AE59" s="106">
        <f>IF((K59-M59-S59-Y59)&lt;'Motore 2023'!$H$31, (K59-M59-S59-Y59),'Motore 2023'!$H$31)</f>
        <v>0</v>
      </c>
      <c r="AF59" s="106">
        <f>IF((L59-N59-T59-Z59)&lt;'Motore 2021'!$H$31, (L59-N59-T59-Z59),'Motore 2021'!$H$31)</f>
        <v>0</v>
      </c>
      <c r="AG59" s="106">
        <f t="shared" ref="AG59:AG90" si="36">AE59*$D$14</f>
        <v>0</v>
      </c>
      <c r="AH59" s="106">
        <f t="shared" ref="AH59:AH90" si="37">AF59*$D$13</f>
        <v>0</v>
      </c>
      <c r="AI59" s="106">
        <f>ROUND(AG59*'Motore 2023'!$E$31,2)</f>
        <v>0</v>
      </c>
      <c r="AJ59" s="106">
        <f>ROUND(AH59*'Motore 2021'!$E$31,2)</f>
        <v>0</v>
      </c>
      <c r="AK59" s="106">
        <f t="shared" si="17"/>
        <v>0</v>
      </c>
      <c r="AL59" s="106">
        <f t="shared" si="18"/>
        <v>0</v>
      </c>
      <c r="AM59" s="106">
        <f t="shared" ref="AM59:AM90" si="38">AK59*$D$14</f>
        <v>0</v>
      </c>
      <c r="AN59" s="106">
        <f t="shared" ref="AN59:AN90" si="39">AL59*$D$13</f>
        <v>0</v>
      </c>
      <c r="AO59" s="106">
        <f>ROUND(AM59*'Motore 2023'!$E$32,2)</f>
        <v>0</v>
      </c>
      <c r="AP59" s="106">
        <f>ROUND(AN59*'Motore 2021'!$E$32,2)</f>
        <v>0</v>
      </c>
      <c r="AQ59" s="117">
        <f>IF(B59&lt;&gt;0,((Q59+R59)*Ripartizione!B59),Q59+R59)</f>
        <v>0</v>
      </c>
      <c r="AR59" s="117">
        <f>IF(B59&lt;&gt;0,((Ripartizione!B59*W59)+(Ripartizione!B59*X59)), W59+X59)</f>
        <v>0</v>
      </c>
      <c r="AS59" s="117">
        <f t="shared" si="19"/>
        <v>0</v>
      </c>
      <c r="AT59" s="117">
        <f>IF(B59&lt;&gt;0,((Ripartizione!B59*AI59)+(Ripartizione!B59*AJ59)), AI59+AJ59)</f>
        <v>0</v>
      </c>
      <c r="AU59" s="117">
        <f>IF(B59&lt;&gt;0,((Ripartizione!B59*AO59)+(Ripartizione!B59*AP59)), AO59+AP59)</f>
        <v>0</v>
      </c>
      <c r="AV59" s="117">
        <f t="shared" si="20"/>
        <v>0</v>
      </c>
      <c r="AW59" s="117">
        <f t="shared" si="21"/>
        <v>0</v>
      </c>
      <c r="AX59" s="117">
        <f>IF($C$17="SI",((C59*'Motore 2023'!$B$35) + (D59*'Motore 2021'!$B$35)),0)</f>
        <v>0</v>
      </c>
      <c r="AY59" s="118">
        <f>IF($C$17="SI",((C59*'Motore 2023'!$B$35)+(C59*'Motore 2023'!$B$35)*10% + (D59*'Motore 2023'!$B$35)+(D59*'Motore 2023'!$B$35)*10%),0)</f>
        <v>0</v>
      </c>
      <c r="AZ59" s="119">
        <f>IF($C$17="SI",(((C59*'Motore 2023'!$B$38))+((D59*'Motore 2021'!$B$38))),0)</f>
        <v>0</v>
      </c>
      <c r="BA59" s="118">
        <f>IF($C$17="SI",(((C59*'Motore 2023'!$B$38)+((C59*'Motore 2023'!$B$38)*10%))+((D59*'Motore 2023'!$B$38)+((D59*'Motore 2023'!$B$38)*10%))),0)</f>
        <v>0</v>
      </c>
      <c r="BB59" s="118">
        <f t="shared" si="22"/>
        <v>0</v>
      </c>
      <c r="BC59" s="120">
        <f t="shared" si="23"/>
        <v>0</v>
      </c>
      <c r="BD59" s="120">
        <f>IF($C$17="SI",(C59*3*('Motore 2023'!$B$41+'Motore 2023'!$B$42+'Motore 2023'!$B$43+'Motore 2023'!$B$44)),(C59*1*('Motore 2023'!$B$41+'Motore 2023'!$B$42+'Motore 2023'!$B$43+'Motore 2023'!$B$44)))</f>
        <v>0</v>
      </c>
      <c r="BE59" s="121">
        <f>IF($C$17="SI",(D59*3*('Motore 2021'!$B$41+'Motore 2021'!$B$42+'Motore 2021'!$D$43+'Motore 2021'!$B$44)),(D59*1*('Motore 2021'!$B$41+'Motore 2021'!$B$42+'Motore 2021'!$D$43+'Motore 2021'!$B$44)))</f>
        <v>0</v>
      </c>
      <c r="BF59" s="120">
        <f>IF($C$17="SI",(C59*3*('Motore 2023'!$B$41+'Motore 2023'!$B$42+'Motore 2023'!$B$43+'Motore 2023'!$B$44))+((C59*3*('Motore 2023'!$B$41+'Motore 2023'!$B$42+'Motore 2023'!$B$43+'Motore 2023'!$B$44))*10%),(C59*1*('Motore 2023'!$B$41+'Motore 2023'!$B$42+'Motore 2023'!$B$43+'Motore 2023'!$B$44))+((C59*1*('Motore 2023'!$B$41+'Motore 2023'!$B$42+'Motore 2023'!$B$43+'Motore 2023'!$B$44))*10%))</f>
        <v>0</v>
      </c>
      <c r="BG59" s="120">
        <f>IF($C$17="SI",(D59*3*('Motore 2021'!$B$41+'Motore 2021'!$B$42+'Motore 2021'!$D$43+'Motore 2021'!$B$44))+((D59*3*('Motore 2021'!$B$41+'Motore 2021'!$B$42+'Motore 2021'!$D$43+'Motore 2021'!$B$44))*10%),(D59*1*('Motore 2021'!$B$41+'Motore 2021'!$B$42+'Motore 2021'!$D$43+'Motore 2021'!$B$44))+((D59*1*('Motore 2021'!$B$41+'Motore 2021'!$B$42+'Motore 2021'!$D$43+'Motore 2021'!$B$44))*10%))</f>
        <v>0</v>
      </c>
      <c r="BH59" s="120">
        <f t="shared" si="24"/>
        <v>0</v>
      </c>
      <c r="BI59" s="120">
        <f t="shared" si="25"/>
        <v>0</v>
      </c>
      <c r="BJ59" s="120">
        <f>IF(H59&lt;&gt;0,IF($C$17="SI",((('Motore 2023'!$B$47+'Motore 2023'!$B$50+'Motore 2023'!$B$53)/365)*$D$14)+(((('Motore 2023'!$B$47+'Motore 2023'!$B$50+'Motore 2021'!$B$53)/365)*$D$14)*10%),(('Motore 2023'!$B$53/365)*$D$14)+(('Motore 2023'!$B$53/365)*$D$14)*10%),0)</f>
        <v>0</v>
      </c>
      <c r="BK59" s="120">
        <f>IF(H59&lt;&gt;0,IF($C$17="SI",((('Motore 2021'!$B$47+'Motore 2021'!$B$50+'Motore 2021'!$B$53)/365)*$D$13)+(((('Motore 2021'!$B$47+'Motore 2021'!$B$50+'Motore 2021'!$B$53)/365)*$D$13)*10%),(('Motore 2021'!$B$53/365)*$D$13)+(('Motore 2021'!$B$53/365)*$D$13)*10%),0)</f>
        <v>0</v>
      </c>
      <c r="BL59" s="120">
        <f>IF(H59&lt;&gt;0,IF($C$17="SI",((('Motore 2023'!$B$47+'Motore 2023'!$B$50+'Motore 2023'!$B$53)/365)*$D$14),(('Motore 2023'!$B$53/365)*$D$14)),0)</f>
        <v>0</v>
      </c>
      <c r="BM59" s="120">
        <f>IF(H59&lt;&gt;0,IF($C$17="SI",((('Motore 2021'!$B$47+'Motore 2021'!$B$50+'Motore 2021'!$B$53)/365)*$D$13),(('Motore 2021'!$B$53/365)*$D$13)),0)</f>
        <v>0</v>
      </c>
      <c r="BN59" s="120">
        <f t="shared" si="26"/>
        <v>0</v>
      </c>
      <c r="BO59" s="122">
        <f t="shared" si="27"/>
        <v>0</v>
      </c>
      <c r="BP59" s="42"/>
    </row>
    <row r="60" spans="1:68" x14ac:dyDescent="0.3">
      <c r="A60" s="65" t="s">
        <v>32</v>
      </c>
      <c r="B60" s="51">
        <v>0</v>
      </c>
      <c r="C60" s="51">
        <v>0</v>
      </c>
      <c r="D60" s="51">
        <v>0</v>
      </c>
      <c r="E60" s="51">
        <f t="shared" si="12"/>
        <v>0</v>
      </c>
      <c r="F60" s="55" t="s">
        <v>8</v>
      </c>
      <c r="G60" s="62">
        <f t="shared" si="13"/>
        <v>0</v>
      </c>
      <c r="H60" s="62">
        <f t="shared" si="14"/>
        <v>0</v>
      </c>
      <c r="I60" s="63">
        <f t="shared" si="15"/>
        <v>0</v>
      </c>
      <c r="J60" s="63">
        <f t="shared" si="16"/>
        <v>0</v>
      </c>
      <c r="K60" s="64">
        <f t="shared" si="28"/>
        <v>0</v>
      </c>
      <c r="L60" s="64">
        <f t="shared" si="29"/>
        <v>0</v>
      </c>
      <c r="M60" s="106">
        <f>IF(K60&lt;'Motore 2023'!$H$28,Ripartizione!K60,'Motore 2023'!$H$28)</f>
        <v>0</v>
      </c>
      <c r="N60" s="106">
        <f>IF(L60&lt;'Motore 2021'!$H$28,Ripartizione!L60,'Motore 2021'!$H$28)</f>
        <v>0</v>
      </c>
      <c r="O60" s="106">
        <f t="shared" si="30"/>
        <v>0</v>
      </c>
      <c r="P60" s="106">
        <f t="shared" si="31"/>
        <v>0</v>
      </c>
      <c r="Q60" s="106">
        <f>ROUND(O60*'Motore 2023'!$E$28,2)</f>
        <v>0</v>
      </c>
      <c r="R60" s="106">
        <f>ROUND(P60*'Motore 2021'!$E$28,2)</f>
        <v>0</v>
      </c>
      <c r="S60" s="106">
        <f>IF((K60-M60)&lt;'Motore 2023'!$H$29,(K60-M60),'Motore 2023'!$H$29)</f>
        <v>0</v>
      </c>
      <c r="T60" s="106">
        <f>IF((L60-N60)&lt;'Motore 2021'!$H$29,(L60-N60),'Motore 2021'!$H$29)</f>
        <v>0</v>
      </c>
      <c r="U60" s="106">
        <f t="shared" si="32"/>
        <v>0</v>
      </c>
      <c r="V60" s="106">
        <f t="shared" si="33"/>
        <v>0</v>
      </c>
      <c r="W60" s="106">
        <f>ROUND(U60*'Motore 2023'!$E$29,2)</f>
        <v>0</v>
      </c>
      <c r="X60" s="106">
        <f>ROUND(V60*'Motore 2021'!$E$29,2)</f>
        <v>0</v>
      </c>
      <c r="Y60" s="106">
        <f>IF(K60-M60-S60&lt;'Motore 2023'!$H$30,(Ripartizione!K60-Ripartizione!M60-Ripartizione!S60),'Motore 2023'!$H$30)</f>
        <v>0</v>
      </c>
      <c r="Z60" s="106">
        <f>IF(L60-N60-T60&lt;'Motore 2021'!$H$30,(Ripartizione!L60-Ripartizione!N60-Ripartizione!T60),'Motore 2021'!$H$30)</f>
        <v>0</v>
      </c>
      <c r="AA60" s="106">
        <f t="shared" si="34"/>
        <v>0</v>
      </c>
      <c r="AB60" s="106">
        <f t="shared" si="35"/>
        <v>0</v>
      </c>
      <c r="AC60" s="106">
        <f>ROUND(AA60*'Motore 2023'!$E$30,2)</f>
        <v>0</v>
      </c>
      <c r="AD60" s="106">
        <f>ROUND(AB60*'Motore 2021'!$E$30,2)</f>
        <v>0</v>
      </c>
      <c r="AE60" s="106">
        <f>IF((K60-M60-S60-Y60)&lt;'Motore 2023'!$H$31, (K60-M60-S60-Y60),'Motore 2023'!$H$31)</f>
        <v>0</v>
      </c>
      <c r="AF60" s="106">
        <f>IF((L60-N60-T60-Z60)&lt;'Motore 2021'!$H$31, (L60-N60-T60-Z60),'Motore 2021'!$H$31)</f>
        <v>0</v>
      </c>
      <c r="AG60" s="106">
        <f t="shared" si="36"/>
        <v>0</v>
      </c>
      <c r="AH60" s="106">
        <f t="shared" si="37"/>
        <v>0</v>
      </c>
      <c r="AI60" s="106">
        <f>ROUND(AG60*'Motore 2023'!$E$31,2)</f>
        <v>0</v>
      </c>
      <c r="AJ60" s="106">
        <f>ROUND(AH60*'Motore 2021'!$E$31,2)</f>
        <v>0</v>
      </c>
      <c r="AK60" s="106">
        <f t="shared" si="17"/>
        <v>0</v>
      </c>
      <c r="AL60" s="106">
        <f t="shared" si="18"/>
        <v>0</v>
      </c>
      <c r="AM60" s="106">
        <f t="shared" si="38"/>
        <v>0</v>
      </c>
      <c r="AN60" s="106">
        <f t="shared" si="39"/>
        <v>0</v>
      </c>
      <c r="AO60" s="106">
        <f>ROUND(AM60*'Motore 2023'!$E$32,2)</f>
        <v>0</v>
      </c>
      <c r="AP60" s="106">
        <f>ROUND(AN60*'Motore 2021'!$E$32,2)</f>
        <v>0</v>
      </c>
      <c r="AQ60" s="117">
        <f>IF(B60&lt;&gt;0,((Q60+R60)*Ripartizione!B60),Q60+R60)</f>
        <v>0</v>
      </c>
      <c r="AR60" s="117">
        <f>IF(B60&lt;&gt;0,((Ripartizione!B60*W60)+(Ripartizione!B60*X60)), W60+X60)</f>
        <v>0</v>
      </c>
      <c r="AS60" s="117">
        <f t="shared" si="19"/>
        <v>0</v>
      </c>
      <c r="AT60" s="117">
        <f>IF(B60&lt;&gt;0,((Ripartizione!B60*AI60)+(Ripartizione!B60*AJ60)), AI60+AJ60)</f>
        <v>0</v>
      </c>
      <c r="AU60" s="117">
        <f>IF(B60&lt;&gt;0,((Ripartizione!B60*AO60)+(Ripartizione!B60*AP60)), AO60+AP60)</f>
        <v>0</v>
      </c>
      <c r="AV60" s="117">
        <f t="shared" si="20"/>
        <v>0</v>
      </c>
      <c r="AW60" s="117">
        <f t="shared" si="21"/>
        <v>0</v>
      </c>
      <c r="AX60" s="117">
        <f>IF($C$17="SI",((C60*'Motore 2023'!$B$35) + (D60*'Motore 2021'!$B$35)),0)</f>
        <v>0</v>
      </c>
      <c r="AY60" s="118">
        <f>IF($C$17="SI",((C60*'Motore 2023'!$B$35)+(C60*'Motore 2023'!$B$35)*10% + (D60*'Motore 2023'!$B$35)+(D60*'Motore 2023'!$B$35)*10%),0)</f>
        <v>0</v>
      </c>
      <c r="AZ60" s="119">
        <f>IF($C$17="SI",(((C60*'Motore 2023'!$B$38))+((D60*'Motore 2021'!$B$38))),0)</f>
        <v>0</v>
      </c>
      <c r="BA60" s="118">
        <f>IF($C$17="SI",(((C60*'Motore 2023'!$B$38)+((C60*'Motore 2023'!$B$38)*10%))+((D60*'Motore 2023'!$B$38)+((D60*'Motore 2023'!$B$38)*10%))),0)</f>
        <v>0</v>
      </c>
      <c r="BB60" s="118">
        <f t="shared" si="22"/>
        <v>0</v>
      </c>
      <c r="BC60" s="120">
        <f t="shared" si="23"/>
        <v>0</v>
      </c>
      <c r="BD60" s="120">
        <f>IF($C$17="SI",(C60*3*('Motore 2023'!$B$41+'Motore 2023'!$B$42+'Motore 2023'!$B$43+'Motore 2023'!$B$44)),(C60*1*('Motore 2023'!$B$41+'Motore 2023'!$B$42+'Motore 2023'!$B$43+'Motore 2023'!$B$44)))</f>
        <v>0</v>
      </c>
      <c r="BE60" s="121">
        <f>IF($C$17="SI",(D60*3*('Motore 2021'!$B$41+'Motore 2021'!$B$42+'Motore 2021'!$D$43+'Motore 2021'!$B$44)),(D60*1*('Motore 2021'!$B$41+'Motore 2021'!$B$42+'Motore 2021'!$D$43+'Motore 2021'!$B$44)))</f>
        <v>0</v>
      </c>
      <c r="BF60" s="120">
        <f>IF($C$17="SI",(C60*3*('Motore 2023'!$B$41+'Motore 2023'!$B$42+'Motore 2023'!$B$43+'Motore 2023'!$B$44))+((C60*3*('Motore 2023'!$B$41+'Motore 2023'!$B$42+'Motore 2023'!$B$43+'Motore 2023'!$B$44))*10%),(C60*1*('Motore 2023'!$B$41+'Motore 2023'!$B$42+'Motore 2023'!$B$43+'Motore 2023'!$B$44))+((C60*1*('Motore 2023'!$B$41+'Motore 2023'!$B$42+'Motore 2023'!$B$43+'Motore 2023'!$B$44))*10%))</f>
        <v>0</v>
      </c>
      <c r="BG60" s="120">
        <f>IF($C$17="SI",(D60*3*('Motore 2021'!$B$41+'Motore 2021'!$B$42+'Motore 2021'!$D$43+'Motore 2021'!$B$44))+((D60*3*('Motore 2021'!$B$41+'Motore 2021'!$B$42+'Motore 2021'!$D$43+'Motore 2021'!$B$44))*10%),(D60*1*('Motore 2021'!$B$41+'Motore 2021'!$B$42+'Motore 2021'!$D$43+'Motore 2021'!$B$44))+((D60*1*('Motore 2021'!$B$41+'Motore 2021'!$B$42+'Motore 2021'!$D$43+'Motore 2021'!$B$44))*10%))</f>
        <v>0</v>
      </c>
      <c r="BH60" s="120">
        <f t="shared" si="24"/>
        <v>0</v>
      </c>
      <c r="BI60" s="120">
        <f t="shared" si="25"/>
        <v>0</v>
      </c>
      <c r="BJ60" s="120">
        <f>IF(H60&lt;&gt;0,IF($C$17="SI",((('Motore 2023'!$B$47+'Motore 2023'!$B$50+'Motore 2023'!$B$53)/365)*$D$14)+(((('Motore 2023'!$B$47+'Motore 2023'!$B$50+'Motore 2021'!$B$53)/365)*$D$14)*10%),(('Motore 2023'!$B$53/365)*$D$14)+(('Motore 2023'!$B$53/365)*$D$14)*10%),0)</f>
        <v>0</v>
      </c>
      <c r="BK60" s="120">
        <f>IF(H60&lt;&gt;0,IF($C$17="SI",((('Motore 2021'!$B$47+'Motore 2021'!$B$50+'Motore 2021'!$B$53)/365)*$D$13)+(((('Motore 2021'!$B$47+'Motore 2021'!$B$50+'Motore 2021'!$B$53)/365)*$D$13)*10%),(('Motore 2021'!$B$53/365)*$D$13)+(('Motore 2021'!$B$53/365)*$D$13)*10%),0)</f>
        <v>0</v>
      </c>
      <c r="BL60" s="120">
        <f>IF(H60&lt;&gt;0,IF($C$17="SI",((('Motore 2023'!$B$47+'Motore 2023'!$B$50+'Motore 2023'!$B$53)/365)*$D$14),(('Motore 2023'!$B$53/365)*$D$14)),0)</f>
        <v>0</v>
      </c>
      <c r="BM60" s="120">
        <f>IF(H60&lt;&gt;0,IF($C$17="SI",((('Motore 2021'!$B$47+'Motore 2021'!$B$50+'Motore 2021'!$B$53)/365)*$D$13),(('Motore 2021'!$B$53/365)*$D$13)),0)</f>
        <v>0</v>
      </c>
      <c r="BN60" s="120">
        <f t="shared" si="26"/>
        <v>0</v>
      </c>
      <c r="BO60" s="122">
        <f t="shared" si="27"/>
        <v>0</v>
      </c>
      <c r="BP60" s="42"/>
    </row>
    <row r="61" spans="1:68" x14ac:dyDescent="0.3">
      <c r="A61" s="65" t="s">
        <v>101</v>
      </c>
      <c r="B61" s="51">
        <v>0</v>
      </c>
      <c r="C61" s="51">
        <v>0</v>
      </c>
      <c r="D61" s="51">
        <v>0</v>
      </c>
      <c r="E61" s="51">
        <f t="shared" si="12"/>
        <v>0</v>
      </c>
      <c r="F61" s="55" t="s">
        <v>8</v>
      </c>
      <c r="G61" s="62">
        <f t="shared" si="13"/>
        <v>0</v>
      </c>
      <c r="H61" s="62">
        <f t="shared" si="14"/>
        <v>0</v>
      </c>
      <c r="I61" s="63">
        <f t="shared" si="15"/>
        <v>0</v>
      </c>
      <c r="J61" s="63">
        <f t="shared" si="16"/>
        <v>0</v>
      </c>
      <c r="K61" s="64">
        <f t="shared" si="28"/>
        <v>0</v>
      </c>
      <c r="L61" s="64">
        <f t="shared" si="29"/>
        <v>0</v>
      </c>
      <c r="M61" s="106">
        <f>IF(K61&lt;'Motore 2023'!$H$28,Ripartizione!K61,'Motore 2023'!$H$28)</f>
        <v>0</v>
      </c>
      <c r="N61" s="106">
        <f>IF(L61&lt;'Motore 2021'!$H$28,Ripartizione!L61,'Motore 2021'!$H$28)</f>
        <v>0</v>
      </c>
      <c r="O61" s="106">
        <f t="shared" si="30"/>
        <v>0</v>
      </c>
      <c r="P61" s="106">
        <f t="shared" si="31"/>
        <v>0</v>
      </c>
      <c r="Q61" s="106">
        <f>ROUND(O61*'Motore 2023'!$E$28,2)</f>
        <v>0</v>
      </c>
      <c r="R61" s="106">
        <f>ROUND(P61*'Motore 2021'!$E$28,2)</f>
        <v>0</v>
      </c>
      <c r="S61" s="106">
        <f>IF((K61-M61)&lt;'Motore 2023'!$H$29,(K61-M61),'Motore 2023'!$H$29)</f>
        <v>0</v>
      </c>
      <c r="T61" s="106">
        <f>IF((L61-N61)&lt;'Motore 2021'!$H$29,(L61-N61),'Motore 2021'!$H$29)</f>
        <v>0</v>
      </c>
      <c r="U61" s="106">
        <f t="shared" si="32"/>
        <v>0</v>
      </c>
      <c r="V61" s="106">
        <f t="shared" si="33"/>
        <v>0</v>
      </c>
      <c r="W61" s="106">
        <f>ROUND(U61*'Motore 2023'!$E$29,2)</f>
        <v>0</v>
      </c>
      <c r="X61" s="106">
        <f>ROUND(V61*'Motore 2021'!$E$29,2)</f>
        <v>0</v>
      </c>
      <c r="Y61" s="106">
        <f>IF(K61-M61-S61&lt;'Motore 2023'!$H$30,(Ripartizione!K61-Ripartizione!M61-Ripartizione!S61),'Motore 2023'!$H$30)</f>
        <v>0</v>
      </c>
      <c r="Z61" s="106">
        <f>IF(L61-N61-T61&lt;'Motore 2021'!$H$30,(Ripartizione!L61-Ripartizione!N61-Ripartizione!T61),'Motore 2021'!$H$30)</f>
        <v>0</v>
      </c>
      <c r="AA61" s="106">
        <f t="shared" si="34"/>
        <v>0</v>
      </c>
      <c r="AB61" s="106">
        <f t="shared" si="35"/>
        <v>0</v>
      </c>
      <c r="AC61" s="106">
        <f>ROUND(AA61*'Motore 2023'!$E$30,2)</f>
        <v>0</v>
      </c>
      <c r="AD61" s="106">
        <f>ROUND(AB61*'Motore 2021'!$E$30,2)</f>
        <v>0</v>
      </c>
      <c r="AE61" s="106">
        <f>IF((K61-M61-S61-Y61)&lt;'Motore 2023'!$H$31, (K61-M61-S61-Y61),'Motore 2023'!$H$31)</f>
        <v>0</v>
      </c>
      <c r="AF61" s="106">
        <f>IF((L61-N61-T61-Z61)&lt;'Motore 2021'!$H$31, (L61-N61-T61-Z61),'Motore 2021'!$H$31)</f>
        <v>0</v>
      </c>
      <c r="AG61" s="106">
        <f t="shared" si="36"/>
        <v>0</v>
      </c>
      <c r="AH61" s="106">
        <f t="shared" si="37"/>
        <v>0</v>
      </c>
      <c r="AI61" s="106">
        <f>ROUND(AG61*'Motore 2023'!$E$31,2)</f>
        <v>0</v>
      </c>
      <c r="AJ61" s="106">
        <f>ROUND(AH61*'Motore 2021'!$E$31,2)</f>
        <v>0</v>
      </c>
      <c r="AK61" s="106">
        <f t="shared" si="17"/>
        <v>0</v>
      </c>
      <c r="AL61" s="106">
        <f t="shared" si="18"/>
        <v>0</v>
      </c>
      <c r="AM61" s="106">
        <f t="shared" si="38"/>
        <v>0</v>
      </c>
      <c r="AN61" s="106">
        <f t="shared" si="39"/>
        <v>0</v>
      </c>
      <c r="AO61" s="106">
        <f>ROUND(AM61*'Motore 2023'!$E$32,2)</f>
        <v>0</v>
      </c>
      <c r="AP61" s="106">
        <f>ROUND(AN61*'Motore 2021'!$E$32,2)</f>
        <v>0</v>
      </c>
      <c r="AQ61" s="117">
        <f>IF(B61&lt;&gt;0,((Q61+R61)*Ripartizione!B61),Q61+R61)</f>
        <v>0</v>
      </c>
      <c r="AR61" s="117">
        <f>IF(B61&lt;&gt;0,((Ripartizione!B61*W61)+(Ripartizione!B61*X61)), W61+X61)</f>
        <v>0</v>
      </c>
      <c r="AS61" s="117">
        <f t="shared" si="19"/>
        <v>0</v>
      </c>
      <c r="AT61" s="117">
        <f>IF(B61&lt;&gt;0,((Ripartizione!B61*AI61)+(Ripartizione!B61*AJ61)), AI61+AJ61)</f>
        <v>0</v>
      </c>
      <c r="AU61" s="117">
        <f>IF(B61&lt;&gt;0,((Ripartizione!B61*AO61)+(Ripartizione!B61*AP61)), AO61+AP61)</f>
        <v>0</v>
      </c>
      <c r="AV61" s="117">
        <f t="shared" si="20"/>
        <v>0</v>
      </c>
      <c r="AW61" s="117">
        <f t="shared" si="21"/>
        <v>0</v>
      </c>
      <c r="AX61" s="117">
        <f>IF($C$17="SI",((C61*'Motore 2023'!$B$35) + (D61*'Motore 2021'!$B$35)),0)</f>
        <v>0</v>
      </c>
      <c r="AY61" s="118">
        <f>IF($C$17="SI",((C61*'Motore 2023'!$B$35)+(C61*'Motore 2023'!$B$35)*10% + (D61*'Motore 2023'!$B$35)+(D61*'Motore 2023'!$B$35)*10%),0)</f>
        <v>0</v>
      </c>
      <c r="AZ61" s="119">
        <f>IF($C$17="SI",(((C61*'Motore 2023'!$B$38))+((D61*'Motore 2021'!$B$38))),0)</f>
        <v>0</v>
      </c>
      <c r="BA61" s="118">
        <f>IF($C$17="SI",(((C61*'Motore 2023'!$B$38)+((C61*'Motore 2023'!$B$38)*10%))+((D61*'Motore 2023'!$B$38)+((D61*'Motore 2023'!$B$38)*10%))),0)</f>
        <v>0</v>
      </c>
      <c r="BB61" s="118">
        <f t="shared" si="22"/>
        <v>0</v>
      </c>
      <c r="BC61" s="120">
        <f t="shared" si="23"/>
        <v>0</v>
      </c>
      <c r="BD61" s="120">
        <f>IF($C$17="SI",(C61*3*('Motore 2023'!$B$41+'Motore 2023'!$B$42+'Motore 2023'!$B$43+'Motore 2023'!$B$44)),(C61*1*('Motore 2023'!$B$41+'Motore 2023'!$B$42+'Motore 2023'!$B$43+'Motore 2023'!$B$44)))</f>
        <v>0</v>
      </c>
      <c r="BE61" s="121">
        <f>IF($C$17="SI",(D61*3*('Motore 2021'!$B$41+'Motore 2021'!$B$42+'Motore 2021'!$D$43+'Motore 2021'!$B$44)),(D61*1*('Motore 2021'!$B$41+'Motore 2021'!$B$42+'Motore 2021'!$D$43+'Motore 2021'!$B$44)))</f>
        <v>0</v>
      </c>
      <c r="BF61" s="120">
        <f>IF($C$17="SI",(C61*3*('Motore 2023'!$B$41+'Motore 2023'!$B$42+'Motore 2023'!$B$43+'Motore 2023'!$B$44))+((C61*3*('Motore 2023'!$B$41+'Motore 2023'!$B$42+'Motore 2023'!$B$43+'Motore 2023'!$B$44))*10%),(C61*1*('Motore 2023'!$B$41+'Motore 2023'!$B$42+'Motore 2023'!$B$43+'Motore 2023'!$B$44))+((C61*1*('Motore 2023'!$B$41+'Motore 2023'!$B$42+'Motore 2023'!$B$43+'Motore 2023'!$B$44))*10%))</f>
        <v>0</v>
      </c>
      <c r="BG61" s="120">
        <f>IF($C$17="SI",(D61*3*('Motore 2021'!$B$41+'Motore 2021'!$B$42+'Motore 2021'!$D$43+'Motore 2021'!$B$44))+((D61*3*('Motore 2021'!$B$41+'Motore 2021'!$B$42+'Motore 2021'!$D$43+'Motore 2021'!$B$44))*10%),(D61*1*('Motore 2021'!$B$41+'Motore 2021'!$B$42+'Motore 2021'!$D$43+'Motore 2021'!$B$44))+((D61*1*('Motore 2021'!$B$41+'Motore 2021'!$B$42+'Motore 2021'!$D$43+'Motore 2021'!$B$44))*10%))</f>
        <v>0</v>
      </c>
      <c r="BH61" s="120">
        <f t="shared" si="24"/>
        <v>0</v>
      </c>
      <c r="BI61" s="120">
        <f t="shared" si="25"/>
        <v>0</v>
      </c>
      <c r="BJ61" s="120">
        <f>IF(H61&lt;&gt;0,IF($C$17="SI",((('Motore 2023'!$B$47+'Motore 2023'!$B$50+'Motore 2023'!$B$53)/365)*$D$14)+(((('Motore 2023'!$B$47+'Motore 2023'!$B$50+'Motore 2021'!$B$53)/365)*$D$14)*10%),(('Motore 2023'!$B$53/365)*$D$14)+(('Motore 2023'!$B$53/365)*$D$14)*10%),0)</f>
        <v>0</v>
      </c>
      <c r="BK61" s="120">
        <f>IF(H61&lt;&gt;0,IF($C$17="SI",((('Motore 2021'!$B$47+'Motore 2021'!$B$50+'Motore 2021'!$B$53)/365)*$D$13)+(((('Motore 2021'!$B$47+'Motore 2021'!$B$50+'Motore 2021'!$B$53)/365)*$D$13)*10%),(('Motore 2021'!$B$53/365)*$D$13)+(('Motore 2021'!$B$53/365)*$D$13)*10%),0)</f>
        <v>0</v>
      </c>
      <c r="BL61" s="120">
        <f>IF(H61&lt;&gt;0,IF($C$17="SI",((('Motore 2023'!$B$47+'Motore 2023'!$B$50+'Motore 2023'!$B$53)/365)*$D$14),(('Motore 2023'!$B$53/365)*$D$14)),0)</f>
        <v>0</v>
      </c>
      <c r="BM61" s="120">
        <f>IF(H61&lt;&gt;0,IF($C$17="SI",((('Motore 2021'!$B$47+'Motore 2021'!$B$50+'Motore 2021'!$B$53)/365)*$D$13),(('Motore 2021'!$B$53/365)*$D$13)),0)</f>
        <v>0</v>
      </c>
      <c r="BN61" s="120">
        <f t="shared" si="26"/>
        <v>0</v>
      </c>
      <c r="BO61" s="122">
        <f t="shared" si="27"/>
        <v>0</v>
      </c>
      <c r="BP61" s="42"/>
    </row>
    <row r="62" spans="1:68" x14ac:dyDescent="0.3">
      <c r="A62" s="65" t="s">
        <v>102</v>
      </c>
      <c r="B62" s="51">
        <v>0</v>
      </c>
      <c r="C62" s="51">
        <v>0</v>
      </c>
      <c r="D62" s="51">
        <v>0</v>
      </c>
      <c r="E62" s="51">
        <f t="shared" si="12"/>
        <v>0</v>
      </c>
      <c r="F62" s="55" t="s">
        <v>8</v>
      </c>
      <c r="G62" s="62">
        <f t="shared" si="13"/>
        <v>0</v>
      </c>
      <c r="H62" s="62">
        <f t="shared" si="14"/>
        <v>0</v>
      </c>
      <c r="I62" s="63">
        <f t="shared" si="15"/>
        <v>0</v>
      </c>
      <c r="J62" s="63">
        <f t="shared" si="16"/>
        <v>0</v>
      </c>
      <c r="K62" s="64">
        <f t="shared" si="28"/>
        <v>0</v>
      </c>
      <c r="L62" s="64">
        <f t="shared" si="29"/>
        <v>0</v>
      </c>
      <c r="M62" s="106">
        <f>IF(K62&lt;'Motore 2023'!$H$28,Ripartizione!K62,'Motore 2023'!$H$28)</f>
        <v>0</v>
      </c>
      <c r="N62" s="106">
        <f>IF(L62&lt;'Motore 2021'!$H$28,Ripartizione!L62,'Motore 2021'!$H$28)</f>
        <v>0</v>
      </c>
      <c r="O62" s="106">
        <f t="shared" si="30"/>
        <v>0</v>
      </c>
      <c r="P62" s="106">
        <f t="shared" si="31"/>
        <v>0</v>
      </c>
      <c r="Q62" s="106">
        <f>ROUND(O62*'Motore 2023'!$E$28,2)</f>
        <v>0</v>
      </c>
      <c r="R62" s="106">
        <f>ROUND(P62*'Motore 2021'!$E$28,2)</f>
        <v>0</v>
      </c>
      <c r="S62" s="106">
        <f>IF((K62-M62)&lt;'Motore 2023'!$H$29,(K62-M62),'Motore 2023'!$H$29)</f>
        <v>0</v>
      </c>
      <c r="T62" s="106">
        <f>IF((L62-N62)&lt;'Motore 2021'!$H$29,(L62-N62),'Motore 2021'!$H$29)</f>
        <v>0</v>
      </c>
      <c r="U62" s="106">
        <f t="shared" si="32"/>
        <v>0</v>
      </c>
      <c r="V62" s="106">
        <f t="shared" si="33"/>
        <v>0</v>
      </c>
      <c r="W62" s="106">
        <f>ROUND(U62*'Motore 2023'!$E$29,2)</f>
        <v>0</v>
      </c>
      <c r="X62" s="106">
        <f>ROUND(V62*'Motore 2021'!$E$29,2)</f>
        <v>0</v>
      </c>
      <c r="Y62" s="106">
        <f>IF(K62-M62-S62&lt;'Motore 2023'!$H$30,(Ripartizione!K62-Ripartizione!M62-Ripartizione!S62),'Motore 2023'!$H$30)</f>
        <v>0</v>
      </c>
      <c r="Z62" s="106">
        <f>IF(L62-N62-T62&lt;'Motore 2021'!$H$30,(Ripartizione!L62-Ripartizione!N62-Ripartizione!T62),'Motore 2021'!$H$30)</f>
        <v>0</v>
      </c>
      <c r="AA62" s="106">
        <f t="shared" si="34"/>
        <v>0</v>
      </c>
      <c r="AB62" s="106">
        <f t="shared" si="35"/>
        <v>0</v>
      </c>
      <c r="AC62" s="106">
        <f>ROUND(AA62*'Motore 2023'!$E$30,2)</f>
        <v>0</v>
      </c>
      <c r="AD62" s="106">
        <f>ROUND(AB62*'Motore 2021'!$E$30,2)</f>
        <v>0</v>
      </c>
      <c r="AE62" s="106">
        <f>IF((K62-M62-S62-Y62)&lt;'Motore 2023'!$H$31, (K62-M62-S62-Y62),'Motore 2023'!$H$31)</f>
        <v>0</v>
      </c>
      <c r="AF62" s="106">
        <f>IF((L62-N62-T62-Z62)&lt;'Motore 2021'!$H$31, (L62-N62-T62-Z62),'Motore 2021'!$H$31)</f>
        <v>0</v>
      </c>
      <c r="AG62" s="106">
        <f t="shared" si="36"/>
        <v>0</v>
      </c>
      <c r="AH62" s="106">
        <f t="shared" si="37"/>
        <v>0</v>
      </c>
      <c r="AI62" s="106">
        <f>ROUND(AG62*'Motore 2023'!$E$31,2)</f>
        <v>0</v>
      </c>
      <c r="AJ62" s="106">
        <f>ROUND(AH62*'Motore 2021'!$E$31,2)</f>
        <v>0</v>
      </c>
      <c r="AK62" s="106">
        <f t="shared" si="17"/>
        <v>0</v>
      </c>
      <c r="AL62" s="106">
        <f t="shared" si="18"/>
        <v>0</v>
      </c>
      <c r="AM62" s="106">
        <f t="shared" si="38"/>
        <v>0</v>
      </c>
      <c r="AN62" s="106">
        <f t="shared" si="39"/>
        <v>0</v>
      </c>
      <c r="AO62" s="106">
        <f>ROUND(AM62*'Motore 2023'!$E$32,2)</f>
        <v>0</v>
      </c>
      <c r="AP62" s="106">
        <f>ROUND(AN62*'Motore 2021'!$E$32,2)</f>
        <v>0</v>
      </c>
      <c r="AQ62" s="117">
        <f>IF(B62&lt;&gt;0,((Q62+R62)*Ripartizione!B62),Q62+R62)</f>
        <v>0</v>
      </c>
      <c r="AR62" s="117">
        <f>IF(B62&lt;&gt;0,((Ripartizione!B62*W62)+(Ripartizione!B62*X62)), W62+X62)</f>
        <v>0</v>
      </c>
      <c r="AS62" s="117">
        <f t="shared" si="19"/>
        <v>0</v>
      </c>
      <c r="AT62" s="117">
        <f>IF(B62&lt;&gt;0,((Ripartizione!B62*AI62)+(Ripartizione!B62*AJ62)), AI62+AJ62)</f>
        <v>0</v>
      </c>
      <c r="AU62" s="117">
        <f>IF(B62&lt;&gt;0,((Ripartizione!B62*AO62)+(Ripartizione!B62*AP62)), AO62+AP62)</f>
        <v>0</v>
      </c>
      <c r="AV62" s="117">
        <f t="shared" si="20"/>
        <v>0</v>
      </c>
      <c r="AW62" s="117">
        <f t="shared" si="21"/>
        <v>0</v>
      </c>
      <c r="AX62" s="117">
        <f>IF($C$17="SI",((C62*'Motore 2023'!$B$35) + (D62*'Motore 2021'!$B$35)),0)</f>
        <v>0</v>
      </c>
      <c r="AY62" s="118">
        <f>IF($C$17="SI",((C62*'Motore 2023'!$B$35)+(C62*'Motore 2023'!$B$35)*10% + (D62*'Motore 2023'!$B$35)+(D62*'Motore 2023'!$B$35)*10%),0)</f>
        <v>0</v>
      </c>
      <c r="AZ62" s="119">
        <f>IF($C$17="SI",(((C62*'Motore 2023'!$B$38))+((D62*'Motore 2021'!$B$38))),0)</f>
        <v>0</v>
      </c>
      <c r="BA62" s="118">
        <f>IF($C$17="SI",(((C62*'Motore 2023'!$B$38)+((C62*'Motore 2023'!$B$38)*10%))+((D62*'Motore 2023'!$B$38)+((D62*'Motore 2023'!$B$38)*10%))),0)</f>
        <v>0</v>
      </c>
      <c r="BB62" s="118">
        <f t="shared" si="22"/>
        <v>0</v>
      </c>
      <c r="BC62" s="120">
        <f t="shared" si="23"/>
        <v>0</v>
      </c>
      <c r="BD62" s="120">
        <f>IF($C$17="SI",(C62*3*('Motore 2023'!$B$41+'Motore 2023'!$B$42+'Motore 2023'!$B$43+'Motore 2023'!$B$44)),(C62*1*('Motore 2023'!$B$41+'Motore 2023'!$B$42+'Motore 2023'!$B$43+'Motore 2023'!$B$44)))</f>
        <v>0</v>
      </c>
      <c r="BE62" s="121">
        <f>IF($C$17="SI",(D62*3*('Motore 2021'!$B$41+'Motore 2021'!$B$42+'Motore 2021'!$D$43+'Motore 2021'!$B$44)),(D62*1*('Motore 2021'!$B$41+'Motore 2021'!$B$42+'Motore 2021'!$D$43+'Motore 2021'!$B$44)))</f>
        <v>0</v>
      </c>
      <c r="BF62" s="120">
        <f>IF($C$17="SI",(C62*3*('Motore 2023'!$B$41+'Motore 2023'!$B$42+'Motore 2023'!$B$43+'Motore 2023'!$B$44))+((C62*3*('Motore 2023'!$B$41+'Motore 2023'!$B$42+'Motore 2023'!$B$43+'Motore 2023'!$B$44))*10%),(C62*1*('Motore 2023'!$B$41+'Motore 2023'!$B$42+'Motore 2023'!$B$43+'Motore 2023'!$B$44))+((C62*1*('Motore 2023'!$B$41+'Motore 2023'!$B$42+'Motore 2023'!$B$43+'Motore 2023'!$B$44))*10%))</f>
        <v>0</v>
      </c>
      <c r="BG62" s="120">
        <f>IF($C$17="SI",(D62*3*('Motore 2021'!$B$41+'Motore 2021'!$B$42+'Motore 2021'!$D$43+'Motore 2021'!$B$44))+((D62*3*('Motore 2021'!$B$41+'Motore 2021'!$B$42+'Motore 2021'!$D$43+'Motore 2021'!$B$44))*10%),(D62*1*('Motore 2021'!$B$41+'Motore 2021'!$B$42+'Motore 2021'!$D$43+'Motore 2021'!$B$44))+((D62*1*('Motore 2021'!$B$41+'Motore 2021'!$B$42+'Motore 2021'!$D$43+'Motore 2021'!$B$44))*10%))</f>
        <v>0</v>
      </c>
      <c r="BH62" s="120">
        <f t="shared" si="24"/>
        <v>0</v>
      </c>
      <c r="BI62" s="120">
        <f t="shared" si="25"/>
        <v>0</v>
      </c>
      <c r="BJ62" s="120">
        <f>IF(H62&lt;&gt;0,IF($C$17="SI",((('Motore 2023'!$B$47+'Motore 2023'!$B$50+'Motore 2023'!$B$53)/365)*$D$14)+(((('Motore 2023'!$B$47+'Motore 2023'!$B$50+'Motore 2021'!$B$53)/365)*$D$14)*10%),(('Motore 2023'!$B$53/365)*$D$14)+(('Motore 2023'!$B$53/365)*$D$14)*10%),0)</f>
        <v>0</v>
      </c>
      <c r="BK62" s="120">
        <f>IF(H62&lt;&gt;0,IF($C$17="SI",((('Motore 2021'!$B$47+'Motore 2021'!$B$50+'Motore 2021'!$B$53)/365)*$D$13)+(((('Motore 2021'!$B$47+'Motore 2021'!$B$50+'Motore 2021'!$B$53)/365)*$D$13)*10%),(('Motore 2021'!$B$53/365)*$D$13)+(('Motore 2021'!$B$53/365)*$D$13)*10%),0)</f>
        <v>0</v>
      </c>
      <c r="BL62" s="120">
        <f>IF(H62&lt;&gt;0,IF($C$17="SI",((('Motore 2023'!$B$47+'Motore 2023'!$B$50+'Motore 2023'!$B$53)/365)*$D$14),(('Motore 2023'!$B$53/365)*$D$14)),0)</f>
        <v>0</v>
      </c>
      <c r="BM62" s="120">
        <f>IF(H62&lt;&gt;0,IF($C$17="SI",((('Motore 2021'!$B$47+'Motore 2021'!$B$50+'Motore 2021'!$B$53)/365)*$D$13),(('Motore 2021'!$B$53/365)*$D$13)),0)</f>
        <v>0</v>
      </c>
      <c r="BN62" s="120">
        <f t="shared" si="26"/>
        <v>0</v>
      </c>
      <c r="BO62" s="122">
        <f t="shared" si="27"/>
        <v>0</v>
      </c>
      <c r="BP62" s="42"/>
    </row>
    <row r="63" spans="1:68" x14ac:dyDescent="0.3">
      <c r="A63" s="65" t="s">
        <v>103</v>
      </c>
      <c r="B63" s="51">
        <v>0</v>
      </c>
      <c r="C63" s="51">
        <v>0</v>
      </c>
      <c r="D63" s="51">
        <v>0</v>
      </c>
      <c r="E63" s="51">
        <f t="shared" si="12"/>
        <v>0</v>
      </c>
      <c r="F63" s="55" t="s">
        <v>8</v>
      </c>
      <c r="G63" s="62">
        <f t="shared" si="13"/>
        <v>0</v>
      </c>
      <c r="H63" s="62">
        <f t="shared" si="14"/>
        <v>0</v>
      </c>
      <c r="I63" s="63">
        <f t="shared" si="15"/>
        <v>0</v>
      </c>
      <c r="J63" s="63">
        <f t="shared" si="16"/>
        <v>0</v>
      </c>
      <c r="K63" s="64">
        <f t="shared" si="28"/>
        <v>0</v>
      </c>
      <c r="L63" s="64">
        <f t="shared" si="29"/>
        <v>0</v>
      </c>
      <c r="M63" s="106">
        <f>IF(K63&lt;'Motore 2023'!$H$28,Ripartizione!K63,'Motore 2023'!$H$28)</f>
        <v>0</v>
      </c>
      <c r="N63" s="106">
        <f>IF(L63&lt;'Motore 2021'!$H$28,Ripartizione!L63,'Motore 2021'!$H$28)</f>
        <v>0</v>
      </c>
      <c r="O63" s="106">
        <f t="shared" si="30"/>
        <v>0</v>
      </c>
      <c r="P63" s="106">
        <f t="shared" si="31"/>
        <v>0</v>
      </c>
      <c r="Q63" s="106">
        <f>ROUND(O63*'Motore 2023'!$E$28,2)</f>
        <v>0</v>
      </c>
      <c r="R63" s="106">
        <f>ROUND(P63*'Motore 2021'!$E$28,2)</f>
        <v>0</v>
      </c>
      <c r="S63" s="106">
        <f>IF((K63-M63)&lt;'Motore 2023'!$H$29,(K63-M63),'Motore 2023'!$H$29)</f>
        <v>0</v>
      </c>
      <c r="T63" s="106">
        <f>IF((L63-N63)&lt;'Motore 2021'!$H$29,(L63-N63),'Motore 2021'!$H$29)</f>
        <v>0</v>
      </c>
      <c r="U63" s="106">
        <f t="shared" si="32"/>
        <v>0</v>
      </c>
      <c r="V63" s="106">
        <f t="shared" si="33"/>
        <v>0</v>
      </c>
      <c r="W63" s="106">
        <f>ROUND(U63*'Motore 2023'!$E$29,2)</f>
        <v>0</v>
      </c>
      <c r="X63" s="106">
        <f>ROUND(V63*'Motore 2021'!$E$29,2)</f>
        <v>0</v>
      </c>
      <c r="Y63" s="106">
        <f>IF(K63-M63-S63&lt;'Motore 2023'!$H$30,(Ripartizione!K63-Ripartizione!M63-Ripartizione!S63),'Motore 2023'!$H$30)</f>
        <v>0</v>
      </c>
      <c r="Z63" s="106">
        <f>IF(L63-N63-T63&lt;'Motore 2021'!$H$30,(Ripartizione!L63-Ripartizione!N63-Ripartizione!T63),'Motore 2021'!$H$30)</f>
        <v>0</v>
      </c>
      <c r="AA63" s="106">
        <f t="shared" si="34"/>
        <v>0</v>
      </c>
      <c r="AB63" s="106">
        <f t="shared" si="35"/>
        <v>0</v>
      </c>
      <c r="AC63" s="106">
        <f>ROUND(AA63*'Motore 2023'!$E$30,2)</f>
        <v>0</v>
      </c>
      <c r="AD63" s="106">
        <f>ROUND(AB63*'Motore 2021'!$E$30,2)</f>
        <v>0</v>
      </c>
      <c r="AE63" s="106">
        <f>IF((K63-M63-S63-Y63)&lt;'Motore 2023'!$H$31, (K63-M63-S63-Y63),'Motore 2023'!$H$31)</f>
        <v>0</v>
      </c>
      <c r="AF63" s="106">
        <f>IF((L63-N63-T63-Z63)&lt;'Motore 2021'!$H$31, (L63-N63-T63-Z63),'Motore 2021'!$H$31)</f>
        <v>0</v>
      </c>
      <c r="AG63" s="106">
        <f t="shared" si="36"/>
        <v>0</v>
      </c>
      <c r="AH63" s="106">
        <f t="shared" si="37"/>
        <v>0</v>
      </c>
      <c r="AI63" s="106">
        <f>ROUND(AG63*'Motore 2023'!$E$31,2)</f>
        <v>0</v>
      </c>
      <c r="AJ63" s="106">
        <f>ROUND(AH63*'Motore 2021'!$E$31,2)</f>
        <v>0</v>
      </c>
      <c r="AK63" s="106">
        <f t="shared" si="17"/>
        <v>0</v>
      </c>
      <c r="AL63" s="106">
        <f t="shared" si="18"/>
        <v>0</v>
      </c>
      <c r="AM63" s="106">
        <f t="shared" si="38"/>
        <v>0</v>
      </c>
      <c r="AN63" s="106">
        <f t="shared" si="39"/>
        <v>0</v>
      </c>
      <c r="AO63" s="106">
        <f>ROUND(AM63*'Motore 2023'!$E$32,2)</f>
        <v>0</v>
      </c>
      <c r="AP63" s="106">
        <f>ROUND(AN63*'Motore 2021'!$E$32,2)</f>
        <v>0</v>
      </c>
      <c r="AQ63" s="117">
        <f>IF(B63&lt;&gt;0,((Q63+R63)*Ripartizione!B63),Q63+R63)</f>
        <v>0</v>
      </c>
      <c r="AR63" s="117">
        <f>IF(B63&lt;&gt;0,((Ripartizione!B63*W63)+(Ripartizione!B63*X63)), W63+X63)</f>
        <v>0</v>
      </c>
      <c r="AS63" s="117">
        <f t="shared" si="19"/>
        <v>0</v>
      </c>
      <c r="AT63" s="117">
        <f>IF(B63&lt;&gt;0,((Ripartizione!B63*AI63)+(Ripartizione!B63*AJ63)), AI63+AJ63)</f>
        <v>0</v>
      </c>
      <c r="AU63" s="117">
        <f>IF(B63&lt;&gt;0,((Ripartizione!B63*AO63)+(Ripartizione!B63*AP63)), AO63+AP63)</f>
        <v>0</v>
      </c>
      <c r="AV63" s="117">
        <f t="shared" si="20"/>
        <v>0</v>
      </c>
      <c r="AW63" s="117">
        <f t="shared" si="21"/>
        <v>0</v>
      </c>
      <c r="AX63" s="117">
        <f>IF($C$17="SI",((C63*'Motore 2023'!$B$35) + (D63*'Motore 2021'!$B$35)),0)</f>
        <v>0</v>
      </c>
      <c r="AY63" s="118">
        <f>IF($C$17="SI",((C63*'Motore 2023'!$B$35)+(C63*'Motore 2023'!$B$35)*10% + (D63*'Motore 2023'!$B$35)+(D63*'Motore 2023'!$B$35)*10%),0)</f>
        <v>0</v>
      </c>
      <c r="AZ63" s="119">
        <f>IF($C$17="SI",(((C63*'Motore 2023'!$B$38))+((D63*'Motore 2021'!$B$38))),0)</f>
        <v>0</v>
      </c>
      <c r="BA63" s="118">
        <f>IF($C$17="SI",(((C63*'Motore 2023'!$B$38)+((C63*'Motore 2023'!$B$38)*10%))+((D63*'Motore 2023'!$B$38)+((D63*'Motore 2023'!$B$38)*10%))),0)</f>
        <v>0</v>
      </c>
      <c r="BB63" s="118">
        <f t="shared" si="22"/>
        <v>0</v>
      </c>
      <c r="BC63" s="120">
        <f t="shared" si="23"/>
        <v>0</v>
      </c>
      <c r="BD63" s="120">
        <f>IF($C$17="SI",(C63*3*('Motore 2023'!$B$41+'Motore 2023'!$B$42+'Motore 2023'!$B$43+'Motore 2023'!$B$44)),(C63*1*('Motore 2023'!$B$41+'Motore 2023'!$B$42+'Motore 2023'!$B$43+'Motore 2023'!$B$44)))</f>
        <v>0</v>
      </c>
      <c r="BE63" s="121">
        <f>IF($C$17="SI",(D63*3*('Motore 2021'!$B$41+'Motore 2021'!$B$42+'Motore 2021'!$D$43+'Motore 2021'!$B$44)),(D63*1*('Motore 2021'!$B$41+'Motore 2021'!$B$42+'Motore 2021'!$D$43+'Motore 2021'!$B$44)))</f>
        <v>0</v>
      </c>
      <c r="BF63" s="120">
        <f>IF($C$17="SI",(C63*3*('Motore 2023'!$B$41+'Motore 2023'!$B$42+'Motore 2023'!$B$43+'Motore 2023'!$B$44))+((C63*3*('Motore 2023'!$B$41+'Motore 2023'!$B$42+'Motore 2023'!$B$43+'Motore 2023'!$B$44))*10%),(C63*1*('Motore 2023'!$B$41+'Motore 2023'!$B$42+'Motore 2023'!$B$43+'Motore 2023'!$B$44))+((C63*1*('Motore 2023'!$B$41+'Motore 2023'!$B$42+'Motore 2023'!$B$43+'Motore 2023'!$B$44))*10%))</f>
        <v>0</v>
      </c>
      <c r="BG63" s="120">
        <f>IF($C$17="SI",(D63*3*('Motore 2021'!$B$41+'Motore 2021'!$B$42+'Motore 2021'!$D$43+'Motore 2021'!$B$44))+((D63*3*('Motore 2021'!$B$41+'Motore 2021'!$B$42+'Motore 2021'!$D$43+'Motore 2021'!$B$44))*10%),(D63*1*('Motore 2021'!$B$41+'Motore 2021'!$B$42+'Motore 2021'!$D$43+'Motore 2021'!$B$44))+((D63*1*('Motore 2021'!$B$41+'Motore 2021'!$B$42+'Motore 2021'!$D$43+'Motore 2021'!$B$44))*10%))</f>
        <v>0</v>
      </c>
      <c r="BH63" s="120">
        <f t="shared" si="24"/>
        <v>0</v>
      </c>
      <c r="BI63" s="120">
        <f t="shared" si="25"/>
        <v>0</v>
      </c>
      <c r="BJ63" s="120">
        <f>IF(H63&lt;&gt;0,IF($C$17="SI",((('Motore 2023'!$B$47+'Motore 2023'!$B$50+'Motore 2023'!$B$53)/365)*$D$14)+(((('Motore 2023'!$B$47+'Motore 2023'!$B$50+'Motore 2021'!$B$53)/365)*$D$14)*10%),(('Motore 2023'!$B$53/365)*$D$14)+(('Motore 2023'!$B$53/365)*$D$14)*10%),0)</f>
        <v>0</v>
      </c>
      <c r="BK63" s="120">
        <f>IF(H63&lt;&gt;0,IF($C$17="SI",((('Motore 2021'!$B$47+'Motore 2021'!$B$50+'Motore 2021'!$B$53)/365)*$D$13)+(((('Motore 2021'!$B$47+'Motore 2021'!$B$50+'Motore 2021'!$B$53)/365)*$D$13)*10%),(('Motore 2021'!$B$53/365)*$D$13)+(('Motore 2021'!$B$53/365)*$D$13)*10%),0)</f>
        <v>0</v>
      </c>
      <c r="BL63" s="120">
        <f>IF(H63&lt;&gt;0,IF($C$17="SI",((('Motore 2023'!$B$47+'Motore 2023'!$B$50+'Motore 2023'!$B$53)/365)*$D$14),(('Motore 2023'!$B$53/365)*$D$14)),0)</f>
        <v>0</v>
      </c>
      <c r="BM63" s="120">
        <f>IF(H63&lt;&gt;0,IF($C$17="SI",((('Motore 2021'!$B$47+'Motore 2021'!$B$50+'Motore 2021'!$B$53)/365)*$D$13),(('Motore 2021'!$B$53/365)*$D$13)),0)</f>
        <v>0</v>
      </c>
      <c r="BN63" s="120">
        <f t="shared" si="26"/>
        <v>0</v>
      </c>
      <c r="BO63" s="122">
        <f t="shared" si="27"/>
        <v>0</v>
      </c>
      <c r="BP63" s="42"/>
    </row>
    <row r="64" spans="1:68" x14ac:dyDescent="0.3">
      <c r="A64" s="65" t="s">
        <v>104</v>
      </c>
      <c r="B64" s="51">
        <v>0</v>
      </c>
      <c r="C64" s="51">
        <v>0</v>
      </c>
      <c r="D64" s="51">
        <v>0</v>
      </c>
      <c r="E64" s="51">
        <f t="shared" si="12"/>
        <v>0</v>
      </c>
      <c r="F64" s="55" t="s">
        <v>8</v>
      </c>
      <c r="G64" s="62">
        <f t="shared" si="13"/>
        <v>0</v>
      </c>
      <c r="H64" s="62">
        <f t="shared" si="14"/>
        <v>0</v>
      </c>
      <c r="I64" s="63">
        <f t="shared" si="15"/>
        <v>0</v>
      </c>
      <c r="J64" s="63">
        <f t="shared" si="16"/>
        <v>0</v>
      </c>
      <c r="K64" s="64">
        <f t="shared" si="28"/>
        <v>0</v>
      </c>
      <c r="L64" s="64">
        <f t="shared" si="29"/>
        <v>0</v>
      </c>
      <c r="M64" s="106">
        <f>IF(K64&lt;'Motore 2023'!$H$28,Ripartizione!K64,'Motore 2023'!$H$28)</f>
        <v>0</v>
      </c>
      <c r="N64" s="106">
        <f>IF(L64&lt;'Motore 2021'!$H$28,Ripartizione!L64,'Motore 2021'!$H$28)</f>
        <v>0</v>
      </c>
      <c r="O64" s="106">
        <f t="shared" si="30"/>
        <v>0</v>
      </c>
      <c r="P64" s="106">
        <f t="shared" si="31"/>
        <v>0</v>
      </c>
      <c r="Q64" s="106">
        <f>ROUND(O64*'Motore 2023'!$E$28,2)</f>
        <v>0</v>
      </c>
      <c r="R64" s="106">
        <f>ROUND(P64*'Motore 2021'!$E$28,2)</f>
        <v>0</v>
      </c>
      <c r="S64" s="106">
        <f>IF((K64-M64)&lt;'Motore 2023'!$H$29,(K64-M64),'Motore 2023'!$H$29)</f>
        <v>0</v>
      </c>
      <c r="T64" s="106">
        <f>IF((L64-N64)&lt;'Motore 2021'!$H$29,(L64-N64),'Motore 2021'!$H$29)</f>
        <v>0</v>
      </c>
      <c r="U64" s="106">
        <f t="shared" si="32"/>
        <v>0</v>
      </c>
      <c r="V64" s="106">
        <f t="shared" si="33"/>
        <v>0</v>
      </c>
      <c r="W64" s="106">
        <f>ROUND(U64*'Motore 2023'!$E$29,2)</f>
        <v>0</v>
      </c>
      <c r="X64" s="106">
        <f>ROUND(V64*'Motore 2021'!$E$29,2)</f>
        <v>0</v>
      </c>
      <c r="Y64" s="106">
        <f>IF(K64-M64-S64&lt;'Motore 2023'!$H$30,(Ripartizione!K64-Ripartizione!M64-Ripartizione!S64),'Motore 2023'!$H$30)</f>
        <v>0</v>
      </c>
      <c r="Z64" s="106">
        <f>IF(L64-N64-T64&lt;'Motore 2021'!$H$30,(Ripartizione!L64-Ripartizione!N64-Ripartizione!T64),'Motore 2021'!$H$30)</f>
        <v>0</v>
      </c>
      <c r="AA64" s="106">
        <f t="shared" si="34"/>
        <v>0</v>
      </c>
      <c r="AB64" s="106">
        <f t="shared" si="35"/>
        <v>0</v>
      </c>
      <c r="AC64" s="106">
        <f>ROUND(AA64*'Motore 2023'!$E$30,2)</f>
        <v>0</v>
      </c>
      <c r="AD64" s="106">
        <f>ROUND(AB64*'Motore 2021'!$E$30,2)</f>
        <v>0</v>
      </c>
      <c r="AE64" s="106">
        <f>IF((K64-M64-S64-Y64)&lt;'Motore 2023'!$H$31, (K64-M64-S64-Y64),'Motore 2023'!$H$31)</f>
        <v>0</v>
      </c>
      <c r="AF64" s="106">
        <f>IF((L64-N64-T64-Z64)&lt;'Motore 2021'!$H$31, (L64-N64-T64-Z64),'Motore 2021'!$H$31)</f>
        <v>0</v>
      </c>
      <c r="AG64" s="106">
        <f t="shared" si="36"/>
        <v>0</v>
      </c>
      <c r="AH64" s="106">
        <f t="shared" si="37"/>
        <v>0</v>
      </c>
      <c r="AI64" s="106">
        <f>ROUND(AG64*'Motore 2023'!$E$31,2)</f>
        <v>0</v>
      </c>
      <c r="AJ64" s="106">
        <f>ROUND(AH64*'Motore 2021'!$E$31,2)</f>
        <v>0</v>
      </c>
      <c r="AK64" s="106">
        <f t="shared" si="17"/>
        <v>0</v>
      </c>
      <c r="AL64" s="106">
        <f t="shared" si="18"/>
        <v>0</v>
      </c>
      <c r="AM64" s="106">
        <f t="shared" si="38"/>
        <v>0</v>
      </c>
      <c r="AN64" s="106">
        <f t="shared" si="39"/>
        <v>0</v>
      </c>
      <c r="AO64" s="106">
        <f>ROUND(AM64*'Motore 2023'!$E$32,2)</f>
        <v>0</v>
      </c>
      <c r="AP64" s="106">
        <f>ROUND(AN64*'Motore 2021'!$E$32,2)</f>
        <v>0</v>
      </c>
      <c r="AQ64" s="117">
        <f>IF(B64&lt;&gt;0,((Q64+R64)*Ripartizione!B64),Q64+R64)</f>
        <v>0</v>
      </c>
      <c r="AR64" s="117">
        <f>IF(B64&lt;&gt;0,((Ripartizione!B64*W64)+(Ripartizione!B64*X64)), W64+X64)</f>
        <v>0</v>
      </c>
      <c r="AS64" s="117">
        <f t="shared" si="19"/>
        <v>0</v>
      </c>
      <c r="AT64" s="117">
        <f>IF(B64&lt;&gt;0,((Ripartizione!B64*AI64)+(Ripartizione!B64*AJ64)), AI64+AJ64)</f>
        <v>0</v>
      </c>
      <c r="AU64" s="117">
        <f>IF(B64&lt;&gt;0,((Ripartizione!B64*AO64)+(Ripartizione!B64*AP64)), AO64+AP64)</f>
        <v>0</v>
      </c>
      <c r="AV64" s="117">
        <f t="shared" si="20"/>
        <v>0</v>
      </c>
      <c r="AW64" s="117">
        <f t="shared" si="21"/>
        <v>0</v>
      </c>
      <c r="AX64" s="117">
        <f>IF($C$17="SI",((C64*'Motore 2023'!$B$35) + (D64*'Motore 2021'!$B$35)),0)</f>
        <v>0</v>
      </c>
      <c r="AY64" s="118">
        <f>IF($C$17="SI",((C64*'Motore 2023'!$B$35)+(C64*'Motore 2023'!$B$35)*10% + (D64*'Motore 2023'!$B$35)+(D64*'Motore 2023'!$B$35)*10%),0)</f>
        <v>0</v>
      </c>
      <c r="AZ64" s="119">
        <f>IF($C$17="SI",(((C64*'Motore 2023'!$B$38))+((D64*'Motore 2021'!$B$38))),0)</f>
        <v>0</v>
      </c>
      <c r="BA64" s="118">
        <f>IF($C$17="SI",(((C64*'Motore 2023'!$B$38)+((C64*'Motore 2023'!$B$38)*10%))+((D64*'Motore 2023'!$B$38)+((D64*'Motore 2023'!$B$38)*10%))),0)</f>
        <v>0</v>
      </c>
      <c r="BB64" s="118">
        <f t="shared" si="22"/>
        <v>0</v>
      </c>
      <c r="BC64" s="120">
        <f t="shared" si="23"/>
        <v>0</v>
      </c>
      <c r="BD64" s="120">
        <f>IF($C$17="SI",(C64*3*('Motore 2023'!$B$41+'Motore 2023'!$B$42+'Motore 2023'!$B$43+'Motore 2023'!$B$44)),(C64*1*('Motore 2023'!$B$41+'Motore 2023'!$B$42+'Motore 2023'!$B$43+'Motore 2023'!$B$44)))</f>
        <v>0</v>
      </c>
      <c r="BE64" s="121">
        <f>IF($C$17="SI",(D64*3*('Motore 2021'!$B$41+'Motore 2021'!$B$42+'Motore 2021'!$D$43+'Motore 2021'!$B$44)),(D64*1*('Motore 2021'!$B$41+'Motore 2021'!$B$42+'Motore 2021'!$D$43+'Motore 2021'!$B$44)))</f>
        <v>0</v>
      </c>
      <c r="BF64" s="120">
        <f>IF($C$17="SI",(C64*3*('Motore 2023'!$B$41+'Motore 2023'!$B$42+'Motore 2023'!$B$43+'Motore 2023'!$B$44))+((C64*3*('Motore 2023'!$B$41+'Motore 2023'!$B$42+'Motore 2023'!$B$43+'Motore 2023'!$B$44))*10%),(C64*1*('Motore 2023'!$B$41+'Motore 2023'!$B$42+'Motore 2023'!$B$43+'Motore 2023'!$B$44))+((C64*1*('Motore 2023'!$B$41+'Motore 2023'!$B$42+'Motore 2023'!$B$43+'Motore 2023'!$B$44))*10%))</f>
        <v>0</v>
      </c>
      <c r="BG64" s="120">
        <f>IF($C$17="SI",(D64*3*('Motore 2021'!$B$41+'Motore 2021'!$B$42+'Motore 2021'!$D$43+'Motore 2021'!$B$44))+((D64*3*('Motore 2021'!$B$41+'Motore 2021'!$B$42+'Motore 2021'!$D$43+'Motore 2021'!$B$44))*10%),(D64*1*('Motore 2021'!$B$41+'Motore 2021'!$B$42+'Motore 2021'!$D$43+'Motore 2021'!$B$44))+((D64*1*('Motore 2021'!$B$41+'Motore 2021'!$B$42+'Motore 2021'!$D$43+'Motore 2021'!$B$44))*10%))</f>
        <v>0</v>
      </c>
      <c r="BH64" s="120">
        <f t="shared" si="24"/>
        <v>0</v>
      </c>
      <c r="BI64" s="120">
        <f t="shared" si="25"/>
        <v>0</v>
      </c>
      <c r="BJ64" s="120">
        <f>IF(H64&lt;&gt;0,IF($C$17="SI",((('Motore 2023'!$B$47+'Motore 2023'!$B$50+'Motore 2023'!$B$53)/365)*$D$14)+(((('Motore 2023'!$B$47+'Motore 2023'!$B$50+'Motore 2021'!$B$53)/365)*$D$14)*10%),(('Motore 2023'!$B$53/365)*$D$14)+(('Motore 2023'!$B$53/365)*$D$14)*10%),0)</f>
        <v>0</v>
      </c>
      <c r="BK64" s="120">
        <f>IF(H64&lt;&gt;0,IF($C$17="SI",((('Motore 2021'!$B$47+'Motore 2021'!$B$50+'Motore 2021'!$B$53)/365)*$D$13)+(((('Motore 2021'!$B$47+'Motore 2021'!$B$50+'Motore 2021'!$B$53)/365)*$D$13)*10%),(('Motore 2021'!$B$53/365)*$D$13)+(('Motore 2021'!$B$53/365)*$D$13)*10%),0)</f>
        <v>0</v>
      </c>
      <c r="BL64" s="120">
        <f>IF(H64&lt;&gt;0,IF($C$17="SI",((('Motore 2023'!$B$47+'Motore 2023'!$B$50+'Motore 2023'!$B$53)/365)*$D$14),(('Motore 2023'!$B$53/365)*$D$14)),0)</f>
        <v>0</v>
      </c>
      <c r="BM64" s="120">
        <f>IF(H64&lt;&gt;0,IF($C$17="SI",((('Motore 2021'!$B$47+'Motore 2021'!$B$50+'Motore 2021'!$B$53)/365)*$D$13),(('Motore 2021'!$B$53/365)*$D$13)),0)</f>
        <v>0</v>
      </c>
      <c r="BN64" s="120">
        <f t="shared" si="26"/>
        <v>0</v>
      </c>
      <c r="BO64" s="122">
        <f t="shared" si="27"/>
        <v>0</v>
      </c>
      <c r="BP64" s="42"/>
    </row>
    <row r="65" spans="1:68" x14ac:dyDescent="0.3">
      <c r="A65" s="65" t="s">
        <v>105</v>
      </c>
      <c r="B65" s="51">
        <v>0</v>
      </c>
      <c r="C65" s="51">
        <v>0</v>
      </c>
      <c r="D65" s="51">
        <v>0</v>
      </c>
      <c r="E65" s="51">
        <f t="shared" si="12"/>
        <v>0</v>
      </c>
      <c r="F65" s="55" t="s">
        <v>8</v>
      </c>
      <c r="G65" s="62">
        <f t="shared" si="13"/>
        <v>0</v>
      </c>
      <c r="H65" s="62">
        <f t="shared" si="14"/>
        <v>0</v>
      </c>
      <c r="I65" s="63">
        <f t="shared" si="15"/>
        <v>0</v>
      </c>
      <c r="J65" s="63">
        <f t="shared" si="16"/>
        <v>0</v>
      </c>
      <c r="K65" s="64">
        <f t="shared" si="28"/>
        <v>0</v>
      </c>
      <c r="L65" s="64">
        <f t="shared" si="29"/>
        <v>0</v>
      </c>
      <c r="M65" s="106">
        <f>IF(K65&lt;'Motore 2023'!$H$28,Ripartizione!K65,'Motore 2023'!$H$28)</f>
        <v>0</v>
      </c>
      <c r="N65" s="106">
        <f>IF(L65&lt;'Motore 2021'!$H$28,Ripartizione!L65,'Motore 2021'!$H$28)</f>
        <v>0</v>
      </c>
      <c r="O65" s="106">
        <f t="shared" si="30"/>
        <v>0</v>
      </c>
      <c r="P65" s="106">
        <f t="shared" si="31"/>
        <v>0</v>
      </c>
      <c r="Q65" s="106">
        <f>ROUND(O65*'Motore 2023'!$E$28,2)</f>
        <v>0</v>
      </c>
      <c r="R65" s="106">
        <f>ROUND(P65*'Motore 2021'!$E$28,2)</f>
        <v>0</v>
      </c>
      <c r="S65" s="106">
        <f>IF((K65-M65)&lt;'Motore 2023'!$H$29,(K65-M65),'Motore 2023'!$H$29)</f>
        <v>0</v>
      </c>
      <c r="T65" s="106">
        <f>IF((L65-N65)&lt;'Motore 2021'!$H$29,(L65-N65),'Motore 2021'!$H$29)</f>
        <v>0</v>
      </c>
      <c r="U65" s="106">
        <f t="shared" si="32"/>
        <v>0</v>
      </c>
      <c r="V65" s="106">
        <f t="shared" si="33"/>
        <v>0</v>
      </c>
      <c r="W65" s="106">
        <f>ROUND(U65*'Motore 2023'!$E$29,2)</f>
        <v>0</v>
      </c>
      <c r="X65" s="106">
        <f>ROUND(V65*'Motore 2021'!$E$29,2)</f>
        <v>0</v>
      </c>
      <c r="Y65" s="106">
        <f>IF(K65-M65-S65&lt;'Motore 2023'!$H$30,(Ripartizione!K65-Ripartizione!M65-Ripartizione!S65),'Motore 2023'!$H$30)</f>
        <v>0</v>
      </c>
      <c r="Z65" s="106">
        <f>IF(L65-N65-T65&lt;'Motore 2021'!$H$30,(Ripartizione!L65-Ripartizione!N65-Ripartizione!T65),'Motore 2021'!$H$30)</f>
        <v>0</v>
      </c>
      <c r="AA65" s="106">
        <f t="shared" si="34"/>
        <v>0</v>
      </c>
      <c r="AB65" s="106">
        <f t="shared" si="35"/>
        <v>0</v>
      </c>
      <c r="AC65" s="106">
        <f>ROUND(AA65*'Motore 2023'!$E$30,2)</f>
        <v>0</v>
      </c>
      <c r="AD65" s="106">
        <f>ROUND(AB65*'Motore 2021'!$E$30,2)</f>
        <v>0</v>
      </c>
      <c r="AE65" s="106">
        <f>IF((K65-M65-S65-Y65)&lt;'Motore 2023'!$H$31, (K65-M65-S65-Y65),'Motore 2023'!$H$31)</f>
        <v>0</v>
      </c>
      <c r="AF65" s="106">
        <f>IF((L65-N65-T65-Z65)&lt;'Motore 2021'!$H$31, (L65-N65-T65-Z65),'Motore 2021'!$H$31)</f>
        <v>0</v>
      </c>
      <c r="AG65" s="106">
        <f t="shared" si="36"/>
        <v>0</v>
      </c>
      <c r="AH65" s="106">
        <f t="shared" si="37"/>
        <v>0</v>
      </c>
      <c r="AI65" s="106">
        <f>ROUND(AG65*'Motore 2023'!$E$31,2)</f>
        <v>0</v>
      </c>
      <c r="AJ65" s="106">
        <f>ROUND(AH65*'Motore 2021'!$E$31,2)</f>
        <v>0</v>
      </c>
      <c r="AK65" s="106">
        <f t="shared" si="17"/>
        <v>0</v>
      </c>
      <c r="AL65" s="106">
        <f t="shared" si="18"/>
        <v>0</v>
      </c>
      <c r="AM65" s="106">
        <f t="shared" si="38"/>
        <v>0</v>
      </c>
      <c r="AN65" s="106">
        <f t="shared" si="39"/>
        <v>0</v>
      </c>
      <c r="AO65" s="106">
        <f>ROUND(AM65*'Motore 2023'!$E$32,2)</f>
        <v>0</v>
      </c>
      <c r="AP65" s="106">
        <f>ROUND(AN65*'Motore 2021'!$E$32,2)</f>
        <v>0</v>
      </c>
      <c r="AQ65" s="117">
        <f>IF(B65&lt;&gt;0,((Q65+R65)*Ripartizione!B65),Q65+R65)</f>
        <v>0</v>
      </c>
      <c r="AR65" s="117">
        <f>IF(B65&lt;&gt;0,((Ripartizione!B65*W65)+(Ripartizione!B65*X65)), W65+X65)</f>
        <v>0</v>
      </c>
      <c r="AS65" s="117">
        <f t="shared" si="19"/>
        <v>0</v>
      </c>
      <c r="AT65" s="117">
        <f>IF(B65&lt;&gt;0,((Ripartizione!B65*AI65)+(Ripartizione!B65*AJ65)), AI65+AJ65)</f>
        <v>0</v>
      </c>
      <c r="AU65" s="117">
        <f>IF(B65&lt;&gt;0,((Ripartizione!B65*AO65)+(Ripartizione!B65*AP65)), AO65+AP65)</f>
        <v>0</v>
      </c>
      <c r="AV65" s="117">
        <f t="shared" si="20"/>
        <v>0</v>
      </c>
      <c r="AW65" s="117">
        <f t="shared" si="21"/>
        <v>0</v>
      </c>
      <c r="AX65" s="117">
        <f>IF($C$17="SI",((C65*'Motore 2023'!$B$35) + (D65*'Motore 2021'!$B$35)),0)</f>
        <v>0</v>
      </c>
      <c r="AY65" s="118">
        <f>IF($C$17="SI",((C65*'Motore 2023'!$B$35)+(C65*'Motore 2023'!$B$35)*10% + (D65*'Motore 2023'!$B$35)+(D65*'Motore 2023'!$B$35)*10%),0)</f>
        <v>0</v>
      </c>
      <c r="AZ65" s="119">
        <f>IF($C$17="SI",(((C65*'Motore 2023'!$B$38))+((D65*'Motore 2021'!$B$38))),0)</f>
        <v>0</v>
      </c>
      <c r="BA65" s="118">
        <f>IF($C$17="SI",(((C65*'Motore 2023'!$B$38)+((C65*'Motore 2023'!$B$38)*10%))+((D65*'Motore 2023'!$B$38)+((D65*'Motore 2023'!$B$38)*10%))),0)</f>
        <v>0</v>
      </c>
      <c r="BB65" s="118">
        <f t="shared" si="22"/>
        <v>0</v>
      </c>
      <c r="BC65" s="120">
        <f t="shared" si="23"/>
        <v>0</v>
      </c>
      <c r="BD65" s="120">
        <f>IF($C$17="SI",(C65*3*('Motore 2023'!$B$41+'Motore 2023'!$B$42+'Motore 2023'!$B$43+'Motore 2023'!$B$44)),(C65*1*('Motore 2023'!$B$41+'Motore 2023'!$B$42+'Motore 2023'!$B$43+'Motore 2023'!$B$44)))</f>
        <v>0</v>
      </c>
      <c r="BE65" s="121">
        <f>IF($C$17="SI",(D65*3*('Motore 2021'!$B$41+'Motore 2021'!$B$42+'Motore 2021'!$D$43+'Motore 2021'!$B$44)),(D65*1*('Motore 2021'!$B$41+'Motore 2021'!$B$42+'Motore 2021'!$D$43+'Motore 2021'!$B$44)))</f>
        <v>0</v>
      </c>
      <c r="BF65" s="120">
        <f>IF($C$17="SI",(C65*3*('Motore 2023'!$B$41+'Motore 2023'!$B$42+'Motore 2023'!$B$43+'Motore 2023'!$B$44))+((C65*3*('Motore 2023'!$B$41+'Motore 2023'!$B$42+'Motore 2023'!$B$43+'Motore 2023'!$B$44))*10%),(C65*1*('Motore 2023'!$B$41+'Motore 2023'!$B$42+'Motore 2023'!$B$43+'Motore 2023'!$B$44))+((C65*1*('Motore 2023'!$B$41+'Motore 2023'!$B$42+'Motore 2023'!$B$43+'Motore 2023'!$B$44))*10%))</f>
        <v>0</v>
      </c>
      <c r="BG65" s="120">
        <f>IF($C$17="SI",(D65*3*('Motore 2021'!$B$41+'Motore 2021'!$B$42+'Motore 2021'!$D$43+'Motore 2021'!$B$44))+((D65*3*('Motore 2021'!$B$41+'Motore 2021'!$B$42+'Motore 2021'!$D$43+'Motore 2021'!$B$44))*10%),(D65*1*('Motore 2021'!$B$41+'Motore 2021'!$B$42+'Motore 2021'!$D$43+'Motore 2021'!$B$44))+((D65*1*('Motore 2021'!$B$41+'Motore 2021'!$B$42+'Motore 2021'!$D$43+'Motore 2021'!$B$44))*10%))</f>
        <v>0</v>
      </c>
      <c r="BH65" s="120">
        <f t="shared" si="24"/>
        <v>0</v>
      </c>
      <c r="BI65" s="120">
        <f t="shared" si="25"/>
        <v>0</v>
      </c>
      <c r="BJ65" s="120">
        <f>IF(H65&lt;&gt;0,IF($C$17="SI",((('Motore 2023'!$B$47+'Motore 2023'!$B$50+'Motore 2023'!$B$53)/365)*$D$14)+(((('Motore 2023'!$B$47+'Motore 2023'!$B$50+'Motore 2021'!$B$53)/365)*$D$14)*10%),(('Motore 2023'!$B$53/365)*$D$14)+(('Motore 2023'!$B$53/365)*$D$14)*10%),0)</f>
        <v>0</v>
      </c>
      <c r="BK65" s="120">
        <f>IF(H65&lt;&gt;0,IF($C$17="SI",((('Motore 2021'!$B$47+'Motore 2021'!$B$50+'Motore 2021'!$B$53)/365)*$D$13)+(((('Motore 2021'!$B$47+'Motore 2021'!$B$50+'Motore 2021'!$B$53)/365)*$D$13)*10%),(('Motore 2021'!$B$53/365)*$D$13)+(('Motore 2021'!$B$53/365)*$D$13)*10%),0)</f>
        <v>0</v>
      </c>
      <c r="BL65" s="120">
        <f>IF(H65&lt;&gt;0,IF($C$17="SI",((('Motore 2023'!$B$47+'Motore 2023'!$B$50+'Motore 2023'!$B$53)/365)*$D$14),(('Motore 2023'!$B$53/365)*$D$14)),0)</f>
        <v>0</v>
      </c>
      <c r="BM65" s="120">
        <f>IF(H65&lt;&gt;0,IF($C$17="SI",((('Motore 2021'!$B$47+'Motore 2021'!$B$50+'Motore 2021'!$B$53)/365)*$D$13),(('Motore 2021'!$B$53/365)*$D$13)),0)</f>
        <v>0</v>
      </c>
      <c r="BN65" s="120">
        <f t="shared" si="26"/>
        <v>0</v>
      </c>
      <c r="BO65" s="122">
        <f t="shared" si="27"/>
        <v>0</v>
      </c>
      <c r="BP65" s="42"/>
    </row>
    <row r="66" spans="1:68" x14ac:dyDescent="0.3">
      <c r="A66" s="65" t="s">
        <v>106</v>
      </c>
      <c r="B66" s="51">
        <v>0</v>
      </c>
      <c r="C66" s="51">
        <v>0</v>
      </c>
      <c r="D66" s="51">
        <v>0</v>
      </c>
      <c r="E66" s="51">
        <f t="shared" si="12"/>
        <v>0</v>
      </c>
      <c r="F66" s="55" t="s">
        <v>8</v>
      </c>
      <c r="G66" s="62">
        <f t="shared" si="13"/>
        <v>0</v>
      </c>
      <c r="H66" s="62">
        <f t="shared" si="14"/>
        <v>0</v>
      </c>
      <c r="I66" s="63">
        <f t="shared" si="15"/>
        <v>0</v>
      </c>
      <c r="J66" s="63">
        <f t="shared" si="16"/>
        <v>0</v>
      </c>
      <c r="K66" s="64">
        <f t="shared" si="28"/>
        <v>0</v>
      </c>
      <c r="L66" s="64">
        <f t="shared" si="29"/>
        <v>0</v>
      </c>
      <c r="M66" s="106">
        <f>IF(K66&lt;'Motore 2023'!$H$28,Ripartizione!K66,'Motore 2023'!$H$28)</f>
        <v>0</v>
      </c>
      <c r="N66" s="106">
        <f>IF(L66&lt;'Motore 2021'!$H$28,Ripartizione!L66,'Motore 2021'!$H$28)</f>
        <v>0</v>
      </c>
      <c r="O66" s="106">
        <f t="shared" si="30"/>
        <v>0</v>
      </c>
      <c r="P66" s="106">
        <f t="shared" si="31"/>
        <v>0</v>
      </c>
      <c r="Q66" s="106">
        <f>ROUND(O66*'Motore 2023'!$E$28,2)</f>
        <v>0</v>
      </c>
      <c r="R66" s="106">
        <f>ROUND(P66*'Motore 2021'!$E$28,2)</f>
        <v>0</v>
      </c>
      <c r="S66" s="106">
        <f>IF((K66-M66)&lt;'Motore 2023'!$H$29,(K66-M66),'Motore 2023'!$H$29)</f>
        <v>0</v>
      </c>
      <c r="T66" s="106">
        <f>IF((L66-N66)&lt;'Motore 2021'!$H$29,(L66-N66),'Motore 2021'!$H$29)</f>
        <v>0</v>
      </c>
      <c r="U66" s="106">
        <f t="shared" si="32"/>
        <v>0</v>
      </c>
      <c r="V66" s="106">
        <f t="shared" si="33"/>
        <v>0</v>
      </c>
      <c r="W66" s="106">
        <f>ROUND(U66*'Motore 2023'!$E$29,2)</f>
        <v>0</v>
      </c>
      <c r="X66" s="106">
        <f>ROUND(V66*'Motore 2021'!$E$29,2)</f>
        <v>0</v>
      </c>
      <c r="Y66" s="106">
        <f>IF(K66-M66-S66&lt;'Motore 2023'!$H$30,(Ripartizione!K66-Ripartizione!M66-Ripartizione!S66),'Motore 2023'!$H$30)</f>
        <v>0</v>
      </c>
      <c r="Z66" s="106">
        <f>IF(L66-N66-T66&lt;'Motore 2021'!$H$30,(Ripartizione!L66-Ripartizione!N66-Ripartizione!T66),'Motore 2021'!$H$30)</f>
        <v>0</v>
      </c>
      <c r="AA66" s="106">
        <f t="shared" si="34"/>
        <v>0</v>
      </c>
      <c r="AB66" s="106">
        <f t="shared" si="35"/>
        <v>0</v>
      </c>
      <c r="AC66" s="106">
        <f>ROUND(AA66*'Motore 2023'!$E$30,2)</f>
        <v>0</v>
      </c>
      <c r="AD66" s="106">
        <f>ROUND(AB66*'Motore 2021'!$E$30,2)</f>
        <v>0</v>
      </c>
      <c r="AE66" s="106">
        <f>IF((K66-M66-S66-Y66)&lt;'Motore 2023'!$H$31, (K66-M66-S66-Y66),'Motore 2023'!$H$31)</f>
        <v>0</v>
      </c>
      <c r="AF66" s="106">
        <f>IF((L66-N66-T66-Z66)&lt;'Motore 2021'!$H$31, (L66-N66-T66-Z66),'Motore 2021'!$H$31)</f>
        <v>0</v>
      </c>
      <c r="AG66" s="106">
        <f t="shared" si="36"/>
        <v>0</v>
      </c>
      <c r="AH66" s="106">
        <f t="shared" si="37"/>
        <v>0</v>
      </c>
      <c r="AI66" s="106">
        <f>ROUND(AG66*'Motore 2023'!$E$31,2)</f>
        <v>0</v>
      </c>
      <c r="AJ66" s="106">
        <f>ROUND(AH66*'Motore 2021'!$E$31,2)</f>
        <v>0</v>
      </c>
      <c r="AK66" s="106">
        <f t="shared" si="17"/>
        <v>0</v>
      </c>
      <c r="AL66" s="106">
        <f t="shared" si="18"/>
        <v>0</v>
      </c>
      <c r="AM66" s="106">
        <f t="shared" si="38"/>
        <v>0</v>
      </c>
      <c r="AN66" s="106">
        <f t="shared" si="39"/>
        <v>0</v>
      </c>
      <c r="AO66" s="106">
        <f>ROUND(AM66*'Motore 2023'!$E$32,2)</f>
        <v>0</v>
      </c>
      <c r="AP66" s="106">
        <f>ROUND(AN66*'Motore 2021'!$E$32,2)</f>
        <v>0</v>
      </c>
      <c r="AQ66" s="117">
        <f>IF(B66&lt;&gt;0,((Q66+R66)*Ripartizione!B66),Q66+R66)</f>
        <v>0</v>
      </c>
      <c r="AR66" s="117">
        <f>IF(B66&lt;&gt;0,((Ripartizione!B66*W66)+(Ripartizione!B66*X66)), W66+X66)</f>
        <v>0</v>
      </c>
      <c r="AS66" s="117">
        <f t="shared" si="19"/>
        <v>0</v>
      </c>
      <c r="AT66" s="117">
        <f>IF(B66&lt;&gt;0,((Ripartizione!B66*AI66)+(Ripartizione!B66*AJ66)), AI66+AJ66)</f>
        <v>0</v>
      </c>
      <c r="AU66" s="117">
        <f>IF(B66&lt;&gt;0,((Ripartizione!B66*AO66)+(Ripartizione!B66*AP66)), AO66+AP66)</f>
        <v>0</v>
      </c>
      <c r="AV66" s="117">
        <f t="shared" si="20"/>
        <v>0</v>
      </c>
      <c r="AW66" s="117">
        <f t="shared" si="21"/>
        <v>0</v>
      </c>
      <c r="AX66" s="117">
        <f>IF($C$17="SI",((C66*'Motore 2023'!$B$35) + (D66*'Motore 2021'!$B$35)),0)</f>
        <v>0</v>
      </c>
      <c r="AY66" s="118">
        <f>IF($C$17="SI",((C66*'Motore 2023'!$B$35)+(C66*'Motore 2023'!$B$35)*10% + (D66*'Motore 2023'!$B$35)+(D66*'Motore 2023'!$B$35)*10%),0)</f>
        <v>0</v>
      </c>
      <c r="AZ66" s="119">
        <f>IF($C$17="SI",(((C66*'Motore 2023'!$B$38))+((D66*'Motore 2021'!$B$38))),0)</f>
        <v>0</v>
      </c>
      <c r="BA66" s="118">
        <f>IF($C$17="SI",(((C66*'Motore 2023'!$B$38)+((C66*'Motore 2023'!$B$38)*10%))+((D66*'Motore 2023'!$B$38)+((D66*'Motore 2023'!$B$38)*10%))),0)</f>
        <v>0</v>
      </c>
      <c r="BB66" s="118">
        <f t="shared" si="22"/>
        <v>0</v>
      </c>
      <c r="BC66" s="120">
        <f t="shared" si="23"/>
        <v>0</v>
      </c>
      <c r="BD66" s="120">
        <f>IF($C$17="SI",(C66*3*('Motore 2023'!$B$41+'Motore 2023'!$B$42+'Motore 2023'!$B$43+'Motore 2023'!$B$44)),(C66*1*('Motore 2023'!$B$41+'Motore 2023'!$B$42+'Motore 2023'!$B$43+'Motore 2023'!$B$44)))</f>
        <v>0</v>
      </c>
      <c r="BE66" s="121">
        <f>IF($C$17="SI",(D66*3*('Motore 2021'!$B$41+'Motore 2021'!$B$42+'Motore 2021'!$D$43+'Motore 2021'!$B$44)),(D66*1*('Motore 2021'!$B$41+'Motore 2021'!$B$42+'Motore 2021'!$D$43+'Motore 2021'!$B$44)))</f>
        <v>0</v>
      </c>
      <c r="BF66" s="120">
        <f>IF($C$17="SI",(C66*3*('Motore 2023'!$B$41+'Motore 2023'!$B$42+'Motore 2023'!$B$43+'Motore 2023'!$B$44))+((C66*3*('Motore 2023'!$B$41+'Motore 2023'!$B$42+'Motore 2023'!$B$43+'Motore 2023'!$B$44))*10%),(C66*1*('Motore 2023'!$B$41+'Motore 2023'!$B$42+'Motore 2023'!$B$43+'Motore 2023'!$B$44))+((C66*1*('Motore 2023'!$B$41+'Motore 2023'!$B$42+'Motore 2023'!$B$43+'Motore 2023'!$B$44))*10%))</f>
        <v>0</v>
      </c>
      <c r="BG66" s="120">
        <f>IF($C$17="SI",(D66*3*('Motore 2021'!$B$41+'Motore 2021'!$B$42+'Motore 2021'!$D$43+'Motore 2021'!$B$44))+((D66*3*('Motore 2021'!$B$41+'Motore 2021'!$B$42+'Motore 2021'!$D$43+'Motore 2021'!$B$44))*10%),(D66*1*('Motore 2021'!$B$41+'Motore 2021'!$B$42+'Motore 2021'!$D$43+'Motore 2021'!$B$44))+((D66*1*('Motore 2021'!$B$41+'Motore 2021'!$B$42+'Motore 2021'!$D$43+'Motore 2021'!$B$44))*10%))</f>
        <v>0</v>
      </c>
      <c r="BH66" s="120">
        <f t="shared" si="24"/>
        <v>0</v>
      </c>
      <c r="BI66" s="120">
        <f t="shared" si="25"/>
        <v>0</v>
      </c>
      <c r="BJ66" s="120">
        <f>IF(H66&lt;&gt;0,IF($C$17="SI",((('Motore 2023'!$B$47+'Motore 2023'!$B$50+'Motore 2023'!$B$53)/365)*$D$14)+(((('Motore 2023'!$B$47+'Motore 2023'!$B$50+'Motore 2021'!$B$53)/365)*$D$14)*10%),(('Motore 2023'!$B$53/365)*$D$14)+(('Motore 2023'!$B$53/365)*$D$14)*10%),0)</f>
        <v>0</v>
      </c>
      <c r="BK66" s="120">
        <f>IF(H66&lt;&gt;0,IF($C$17="SI",((('Motore 2021'!$B$47+'Motore 2021'!$B$50+'Motore 2021'!$B$53)/365)*$D$13)+(((('Motore 2021'!$B$47+'Motore 2021'!$B$50+'Motore 2021'!$B$53)/365)*$D$13)*10%),(('Motore 2021'!$B$53/365)*$D$13)+(('Motore 2021'!$B$53/365)*$D$13)*10%),0)</f>
        <v>0</v>
      </c>
      <c r="BL66" s="120">
        <f>IF(H66&lt;&gt;0,IF($C$17="SI",((('Motore 2023'!$B$47+'Motore 2023'!$B$50+'Motore 2023'!$B$53)/365)*$D$14),(('Motore 2023'!$B$53/365)*$D$14)),0)</f>
        <v>0</v>
      </c>
      <c r="BM66" s="120">
        <f>IF(H66&lt;&gt;0,IF($C$17="SI",((('Motore 2021'!$B$47+'Motore 2021'!$B$50+'Motore 2021'!$B$53)/365)*$D$13),(('Motore 2021'!$B$53/365)*$D$13)),0)</f>
        <v>0</v>
      </c>
      <c r="BN66" s="120">
        <f t="shared" si="26"/>
        <v>0</v>
      </c>
      <c r="BO66" s="122">
        <f t="shared" si="27"/>
        <v>0</v>
      </c>
      <c r="BP66" s="42"/>
    </row>
    <row r="67" spans="1:68" x14ac:dyDescent="0.3">
      <c r="A67" s="65" t="s">
        <v>107</v>
      </c>
      <c r="B67" s="51">
        <v>0</v>
      </c>
      <c r="C67" s="51">
        <v>0</v>
      </c>
      <c r="D67" s="51">
        <v>0</v>
      </c>
      <c r="E67" s="51">
        <f t="shared" si="12"/>
        <v>0</v>
      </c>
      <c r="F67" s="55" t="s">
        <v>8</v>
      </c>
      <c r="G67" s="62">
        <f t="shared" si="13"/>
        <v>0</v>
      </c>
      <c r="H67" s="62">
        <f t="shared" si="14"/>
        <v>0</v>
      </c>
      <c r="I67" s="63">
        <f t="shared" si="15"/>
        <v>0</v>
      </c>
      <c r="J67" s="63">
        <f t="shared" si="16"/>
        <v>0</v>
      </c>
      <c r="K67" s="64">
        <f t="shared" si="28"/>
        <v>0</v>
      </c>
      <c r="L67" s="64">
        <f t="shared" si="29"/>
        <v>0</v>
      </c>
      <c r="M67" s="106">
        <f>IF(K67&lt;'Motore 2023'!$H$28,Ripartizione!K67,'Motore 2023'!$H$28)</f>
        <v>0</v>
      </c>
      <c r="N67" s="106">
        <f>IF(L67&lt;'Motore 2021'!$H$28,Ripartizione!L67,'Motore 2021'!$H$28)</f>
        <v>0</v>
      </c>
      <c r="O67" s="106">
        <f t="shared" si="30"/>
        <v>0</v>
      </c>
      <c r="P67" s="106">
        <f t="shared" si="31"/>
        <v>0</v>
      </c>
      <c r="Q67" s="106">
        <f>ROUND(O67*'Motore 2023'!$E$28,2)</f>
        <v>0</v>
      </c>
      <c r="R67" s="106">
        <f>ROUND(P67*'Motore 2021'!$E$28,2)</f>
        <v>0</v>
      </c>
      <c r="S67" s="106">
        <f>IF((K67-M67)&lt;'Motore 2023'!$H$29,(K67-M67),'Motore 2023'!$H$29)</f>
        <v>0</v>
      </c>
      <c r="T67" s="106">
        <f>IF((L67-N67)&lt;'Motore 2021'!$H$29,(L67-N67),'Motore 2021'!$H$29)</f>
        <v>0</v>
      </c>
      <c r="U67" s="106">
        <f t="shared" si="32"/>
        <v>0</v>
      </c>
      <c r="V67" s="106">
        <f t="shared" si="33"/>
        <v>0</v>
      </c>
      <c r="W67" s="106">
        <f>ROUND(U67*'Motore 2023'!$E$29,2)</f>
        <v>0</v>
      </c>
      <c r="X67" s="106">
        <f>ROUND(V67*'Motore 2021'!$E$29,2)</f>
        <v>0</v>
      </c>
      <c r="Y67" s="106">
        <f>IF(K67-M67-S67&lt;'Motore 2023'!$H$30,(Ripartizione!K67-Ripartizione!M67-Ripartizione!S67),'Motore 2023'!$H$30)</f>
        <v>0</v>
      </c>
      <c r="Z67" s="106">
        <f>IF(L67-N67-T67&lt;'Motore 2021'!$H$30,(Ripartizione!L67-Ripartizione!N67-Ripartizione!T67),'Motore 2021'!$H$30)</f>
        <v>0</v>
      </c>
      <c r="AA67" s="106">
        <f t="shared" si="34"/>
        <v>0</v>
      </c>
      <c r="AB67" s="106">
        <f t="shared" si="35"/>
        <v>0</v>
      </c>
      <c r="AC67" s="106">
        <f>ROUND(AA67*'Motore 2023'!$E$30,2)</f>
        <v>0</v>
      </c>
      <c r="AD67" s="106">
        <f>ROUND(AB67*'Motore 2021'!$E$30,2)</f>
        <v>0</v>
      </c>
      <c r="AE67" s="106">
        <f>IF((K67-M67-S67-Y67)&lt;'Motore 2023'!$H$31, (K67-M67-S67-Y67),'Motore 2023'!$H$31)</f>
        <v>0</v>
      </c>
      <c r="AF67" s="106">
        <f>IF((L67-N67-T67-Z67)&lt;'Motore 2021'!$H$31, (L67-N67-T67-Z67),'Motore 2021'!$H$31)</f>
        <v>0</v>
      </c>
      <c r="AG67" s="106">
        <f t="shared" si="36"/>
        <v>0</v>
      </c>
      <c r="AH67" s="106">
        <f t="shared" si="37"/>
        <v>0</v>
      </c>
      <c r="AI67" s="106">
        <f>ROUND(AG67*'Motore 2023'!$E$31,2)</f>
        <v>0</v>
      </c>
      <c r="AJ67" s="106">
        <f>ROUND(AH67*'Motore 2021'!$E$31,2)</f>
        <v>0</v>
      </c>
      <c r="AK67" s="106">
        <f t="shared" si="17"/>
        <v>0</v>
      </c>
      <c r="AL67" s="106">
        <f t="shared" si="18"/>
        <v>0</v>
      </c>
      <c r="AM67" s="106">
        <f t="shared" si="38"/>
        <v>0</v>
      </c>
      <c r="AN67" s="106">
        <f t="shared" si="39"/>
        <v>0</v>
      </c>
      <c r="AO67" s="106">
        <f>ROUND(AM67*'Motore 2023'!$E$32,2)</f>
        <v>0</v>
      </c>
      <c r="AP67" s="106">
        <f>ROUND(AN67*'Motore 2021'!$E$32,2)</f>
        <v>0</v>
      </c>
      <c r="AQ67" s="117">
        <f>IF(B67&lt;&gt;0,((Q67+R67)*Ripartizione!B67),Q67+R67)</f>
        <v>0</v>
      </c>
      <c r="AR67" s="117">
        <f>IF(B67&lt;&gt;0,((Ripartizione!B67*W67)+(Ripartizione!B67*X67)), W67+X67)</f>
        <v>0</v>
      </c>
      <c r="AS67" s="117">
        <f t="shared" si="19"/>
        <v>0</v>
      </c>
      <c r="AT67" s="117">
        <f>IF(B67&lt;&gt;0,((Ripartizione!B67*AI67)+(Ripartizione!B67*AJ67)), AI67+AJ67)</f>
        <v>0</v>
      </c>
      <c r="AU67" s="117">
        <f>IF(B67&lt;&gt;0,((Ripartizione!B67*AO67)+(Ripartizione!B67*AP67)), AO67+AP67)</f>
        <v>0</v>
      </c>
      <c r="AV67" s="117">
        <f t="shared" si="20"/>
        <v>0</v>
      </c>
      <c r="AW67" s="117">
        <f t="shared" si="21"/>
        <v>0</v>
      </c>
      <c r="AX67" s="117">
        <f>IF($C$17="SI",((C67*'Motore 2023'!$B$35) + (D67*'Motore 2021'!$B$35)),0)</f>
        <v>0</v>
      </c>
      <c r="AY67" s="118">
        <f>IF($C$17="SI",((C67*'Motore 2023'!$B$35)+(C67*'Motore 2023'!$B$35)*10% + (D67*'Motore 2023'!$B$35)+(D67*'Motore 2023'!$B$35)*10%),0)</f>
        <v>0</v>
      </c>
      <c r="AZ67" s="119">
        <f>IF($C$17="SI",(((C67*'Motore 2023'!$B$38))+((D67*'Motore 2021'!$B$38))),0)</f>
        <v>0</v>
      </c>
      <c r="BA67" s="118">
        <f>IF($C$17="SI",(((C67*'Motore 2023'!$B$38)+((C67*'Motore 2023'!$B$38)*10%))+((D67*'Motore 2023'!$B$38)+((D67*'Motore 2023'!$B$38)*10%))),0)</f>
        <v>0</v>
      </c>
      <c r="BB67" s="118">
        <f t="shared" si="22"/>
        <v>0</v>
      </c>
      <c r="BC67" s="120">
        <f t="shared" si="23"/>
        <v>0</v>
      </c>
      <c r="BD67" s="120">
        <f>IF($C$17="SI",(C67*3*('Motore 2023'!$B$41+'Motore 2023'!$B$42+'Motore 2023'!$B$43+'Motore 2023'!$B$44)),(C67*1*('Motore 2023'!$B$41+'Motore 2023'!$B$42+'Motore 2023'!$B$43+'Motore 2023'!$B$44)))</f>
        <v>0</v>
      </c>
      <c r="BE67" s="121">
        <f>IF($C$17="SI",(D67*3*('Motore 2021'!$B$41+'Motore 2021'!$B$42+'Motore 2021'!$D$43+'Motore 2021'!$B$44)),(D67*1*('Motore 2021'!$B$41+'Motore 2021'!$B$42+'Motore 2021'!$D$43+'Motore 2021'!$B$44)))</f>
        <v>0</v>
      </c>
      <c r="BF67" s="120">
        <f>IF($C$17="SI",(C67*3*('Motore 2023'!$B$41+'Motore 2023'!$B$42+'Motore 2023'!$B$43+'Motore 2023'!$B$44))+((C67*3*('Motore 2023'!$B$41+'Motore 2023'!$B$42+'Motore 2023'!$B$43+'Motore 2023'!$B$44))*10%),(C67*1*('Motore 2023'!$B$41+'Motore 2023'!$B$42+'Motore 2023'!$B$43+'Motore 2023'!$B$44))+((C67*1*('Motore 2023'!$B$41+'Motore 2023'!$B$42+'Motore 2023'!$B$43+'Motore 2023'!$B$44))*10%))</f>
        <v>0</v>
      </c>
      <c r="BG67" s="120">
        <f>IF($C$17="SI",(D67*3*('Motore 2021'!$B$41+'Motore 2021'!$B$42+'Motore 2021'!$D$43+'Motore 2021'!$B$44))+((D67*3*('Motore 2021'!$B$41+'Motore 2021'!$B$42+'Motore 2021'!$D$43+'Motore 2021'!$B$44))*10%),(D67*1*('Motore 2021'!$B$41+'Motore 2021'!$B$42+'Motore 2021'!$D$43+'Motore 2021'!$B$44))+((D67*1*('Motore 2021'!$B$41+'Motore 2021'!$B$42+'Motore 2021'!$D$43+'Motore 2021'!$B$44))*10%))</f>
        <v>0</v>
      </c>
      <c r="BH67" s="120">
        <f t="shared" si="24"/>
        <v>0</v>
      </c>
      <c r="BI67" s="120">
        <f t="shared" si="25"/>
        <v>0</v>
      </c>
      <c r="BJ67" s="120">
        <f>IF(H67&lt;&gt;0,IF($C$17="SI",((('Motore 2023'!$B$47+'Motore 2023'!$B$50+'Motore 2023'!$B$53)/365)*$D$14)+(((('Motore 2023'!$B$47+'Motore 2023'!$B$50+'Motore 2021'!$B$53)/365)*$D$14)*10%),(('Motore 2023'!$B$53/365)*$D$14)+(('Motore 2023'!$B$53/365)*$D$14)*10%),0)</f>
        <v>0</v>
      </c>
      <c r="BK67" s="120">
        <f>IF(H67&lt;&gt;0,IF($C$17="SI",((('Motore 2021'!$B$47+'Motore 2021'!$B$50+'Motore 2021'!$B$53)/365)*$D$13)+(((('Motore 2021'!$B$47+'Motore 2021'!$B$50+'Motore 2021'!$B$53)/365)*$D$13)*10%),(('Motore 2021'!$B$53/365)*$D$13)+(('Motore 2021'!$B$53/365)*$D$13)*10%),0)</f>
        <v>0</v>
      </c>
      <c r="BL67" s="120">
        <f>IF(H67&lt;&gt;0,IF($C$17="SI",((('Motore 2023'!$B$47+'Motore 2023'!$B$50+'Motore 2023'!$B$53)/365)*$D$14),(('Motore 2023'!$B$53/365)*$D$14)),0)</f>
        <v>0</v>
      </c>
      <c r="BM67" s="120">
        <f>IF(H67&lt;&gt;0,IF($C$17="SI",((('Motore 2021'!$B$47+'Motore 2021'!$B$50+'Motore 2021'!$B$53)/365)*$D$13),(('Motore 2021'!$B$53/365)*$D$13)),0)</f>
        <v>0</v>
      </c>
      <c r="BN67" s="120">
        <f t="shared" si="26"/>
        <v>0</v>
      </c>
      <c r="BO67" s="122">
        <f t="shared" si="27"/>
        <v>0</v>
      </c>
      <c r="BP67" s="42"/>
    </row>
    <row r="68" spans="1:68" x14ac:dyDescent="0.3">
      <c r="A68" s="65" t="s">
        <v>108</v>
      </c>
      <c r="B68" s="51">
        <v>0</v>
      </c>
      <c r="C68" s="51">
        <v>0</v>
      </c>
      <c r="D68" s="51">
        <v>0</v>
      </c>
      <c r="E68" s="51">
        <f t="shared" si="12"/>
        <v>0</v>
      </c>
      <c r="F68" s="55" t="s">
        <v>8</v>
      </c>
      <c r="G68" s="62">
        <f t="shared" si="13"/>
        <v>0</v>
      </c>
      <c r="H68" s="62">
        <f t="shared" si="14"/>
        <v>0</v>
      </c>
      <c r="I68" s="63">
        <f t="shared" si="15"/>
        <v>0</v>
      </c>
      <c r="J68" s="63">
        <f t="shared" si="16"/>
        <v>0</v>
      </c>
      <c r="K68" s="64">
        <f t="shared" si="28"/>
        <v>0</v>
      </c>
      <c r="L68" s="64">
        <f t="shared" si="29"/>
        <v>0</v>
      </c>
      <c r="M68" s="106">
        <f>IF(K68&lt;'Motore 2023'!$H$28,Ripartizione!K68,'Motore 2023'!$H$28)</f>
        <v>0</v>
      </c>
      <c r="N68" s="106">
        <f>IF(L68&lt;'Motore 2021'!$H$28,Ripartizione!L68,'Motore 2021'!$H$28)</f>
        <v>0</v>
      </c>
      <c r="O68" s="106">
        <f t="shared" si="30"/>
        <v>0</v>
      </c>
      <c r="P68" s="106">
        <f t="shared" si="31"/>
        <v>0</v>
      </c>
      <c r="Q68" s="106">
        <f>ROUND(O68*'Motore 2023'!$E$28,2)</f>
        <v>0</v>
      </c>
      <c r="R68" s="106">
        <f>ROUND(P68*'Motore 2021'!$E$28,2)</f>
        <v>0</v>
      </c>
      <c r="S68" s="106">
        <f>IF((K68-M68)&lt;'Motore 2023'!$H$29,(K68-M68),'Motore 2023'!$H$29)</f>
        <v>0</v>
      </c>
      <c r="T68" s="106">
        <f>IF((L68-N68)&lt;'Motore 2021'!$H$29,(L68-N68),'Motore 2021'!$H$29)</f>
        <v>0</v>
      </c>
      <c r="U68" s="106">
        <f t="shared" si="32"/>
        <v>0</v>
      </c>
      <c r="V68" s="106">
        <f t="shared" si="33"/>
        <v>0</v>
      </c>
      <c r="W68" s="106">
        <f>ROUND(U68*'Motore 2023'!$E$29,2)</f>
        <v>0</v>
      </c>
      <c r="X68" s="106">
        <f>ROUND(V68*'Motore 2021'!$E$29,2)</f>
        <v>0</v>
      </c>
      <c r="Y68" s="106">
        <f>IF(K68-M68-S68&lt;'Motore 2023'!$H$30,(Ripartizione!K68-Ripartizione!M68-Ripartizione!S68),'Motore 2023'!$H$30)</f>
        <v>0</v>
      </c>
      <c r="Z68" s="106">
        <f>IF(L68-N68-T68&lt;'Motore 2021'!$H$30,(Ripartizione!L68-Ripartizione!N68-Ripartizione!T68),'Motore 2021'!$H$30)</f>
        <v>0</v>
      </c>
      <c r="AA68" s="106">
        <f t="shared" si="34"/>
        <v>0</v>
      </c>
      <c r="AB68" s="106">
        <f t="shared" si="35"/>
        <v>0</v>
      </c>
      <c r="AC68" s="106">
        <f>ROUND(AA68*'Motore 2023'!$E$30,2)</f>
        <v>0</v>
      </c>
      <c r="AD68" s="106">
        <f>ROUND(AB68*'Motore 2021'!$E$30,2)</f>
        <v>0</v>
      </c>
      <c r="AE68" s="106">
        <f>IF((K68-M68-S68-Y68)&lt;'Motore 2023'!$H$31, (K68-M68-S68-Y68),'Motore 2023'!$H$31)</f>
        <v>0</v>
      </c>
      <c r="AF68" s="106">
        <f>IF((L68-N68-T68-Z68)&lt;'Motore 2021'!$H$31, (L68-N68-T68-Z68),'Motore 2021'!$H$31)</f>
        <v>0</v>
      </c>
      <c r="AG68" s="106">
        <f t="shared" si="36"/>
        <v>0</v>
      </c>
      <c r="AH68" s="106">
        <f t="shared" si="37"/>
        <v>0</v>
      </c>
      <c r="AI68" s="106">
        <f>ROUND(AG68*'Motore 2023'!$E$31,2)</f>
        <v>0</v>
      </c>
      <c r="AJ68" s="106">
        <f>ROUND(AH68*'Motore 2021'!$E$31,2)</f>
        <v>0</v>
      </c>
      <c r="AK68" s="106">
        <f t="shared" si="17"/>
        <v>0</v>
      </c>
      <c r="AL68" s="106">
        <f t="shared" si="18"/>
        <v>0</v>
      </c>
      <c r="AM68" s="106">
        <f t="shared" si="38"/>
        <v>0</v>
      </c>
      <c r="AN68" s="106">
        <f t="shared" si="39"/>
        <v>0</v>
      </c>
      <c r="AO68" s="106">
        <f>ROUND(AM68*'Motore 2023'!$E$32,2)</f>
        <v>0</v>
      </c>
      <c r="AP68" s="106">
        <f>ROUND(AN68*'Motore 2021'!$E$32,2)</f>
        <v>0</v>
      </c>
      <c r="AQ68" s="117">
        <f>IF(B68&lt;&gt;0,((Q68+R68)*Ripartizione!B68),Q68+R68)</f>
        <v>0</v>
      </c>
      <c r="AR68" s="117">
        <f>IF(B68&lt;&gt;0,((Ripartizione!B68*W68)+(Ripartizione!B68*X68)), W68+X68)</f>
        <v>0</v>
      </c>
      <c r="AS68" s="117">
        <f t="shared" si="19"/>
        <v>0</v>
      </c>
      <c r="AT68" s="117">
        <f>IF(B68&lt;&gt;0,((Ripartizione!B68*AI68)+(Ripartizione!B68*AJ68)), AI68+AJ68)</f>
        <v>0</v>
      </c>
      <c r="AU68" s="117">
        <f>IF(B68&lt;&gt;0,((Ripartizione!B68*AO68)+(Ripartizione!B68*AP68)), AO68+AP68)</f>
        <v>0</v>
      </c>
      <c r="AV68" s="117">
        <f t="shared" si="20"/>
        <v>0</v>
      </c>
      <c r="AW68" s="117">
        <f t="shared" si="21"/>
        <v>0</v>
      </c>
      <c r="AX68" s="117">
        <f>IF($C$17="SI",((C68*'Motore 2023'!$B$35) + (D68*'Motore 2021'!$B$35)),0)</f>
        <v>0</v>
      </c>
      <c r="AY68" s="118">
        <f>IF($C$17="SI",((C68*'Motore 2023'!$B$35)+(C68*'Motore 2023'!$B$35)*10% + (D68*'Motore 2023'!$B$35)+(D68*'Motore 2023'!$B$35)*10%),0)</f>
        <v>0</v>
      </c>
      <c r="AZ68" s="119">
        <f>IF($C$17="SI",(((C68*'Motore 2023'!$B$38))+((D68*'Motore 2021'!$B$38))),0)</f>
        <v>0</v>
      </c>
      <c r="BA68" s="118">
        <f>IF($C$17="SI",(((C68*'Motore 2023'!$B$38)+((C68*'Motore 2023'!$B$38)*10%))+((D68*'Motore 2023'!$B$38)+((D68*'Motore 2023'!$B$38)*10%))),0)</f>
        <v>0</v>
      </c>
      <c r="BB68" s="118">
        <f t="shared" si="22"/>
        <v>0</v>
      </c>
      <c r="BC68" s="120">
        <f t="shared" si="23"/>
        <v>0</v>
      </c>
      <c r="BD68" s="120">
        <f>IF($C$17="SI",(C68*3*('Motore 2023'!$B$41+'Motore 2023'!$B$42+'Motore 2023'!$B$43+'Motore 2023'!$B$44)),(C68*1*('Motore 2023'!$B$41+'Motore 2023'!$B$42+'Motore 2023'!$B$43+'Motore 2023'!$B$44)))</f>
        <v>0</v>
      </c>
      <c r="BE68" s="121">
        <f>IF($C$17="SI",(D68*3*('Motore 2021'!$B$41+'Motore 2021'!$B$42+'Motore 2021'!$D$43+'Motore 2021'!$B$44)),(D68*1*('Motore 2021'!$B$41+'Motore 2021'!$B$42+'Motore 2021'!$D$43+'Motore 2021'!$B$44)))</f>
        <v>0</v>
      </c>
      <c r="BF68" s="120">
        <f>IF($C$17="SI",(C68*3*('Motore 2023'!$B$41+'Motore 2023'!$B$42+'Motore 2023'!$B$43+'Motore 2023'!$B$44))+((C68*3*('Motore 2023'!$B$41+'Motore 2023'!$B$42+'Motore 2023'!$B$43+'Motore 2023'!$B$44))*10%),(C68*1*('Motore 2023'!$B$41+'Motore 2023'!$B$42+'Motore 2023'!$B$43+'Motore 2023'!$B$44))+((C68*1*('Motore 2023'!$B$41+'Motore 2023'!$B$42+'Motore 2023'!$B$43+'Motore 2023'!$B$44))*10%))</f>
        <v>0</v>
      </c>
      <c r="BG68" s="120">
        <f>IF($C$17="SI",(D68*3*('Motore 2021'!$B$41+'Motore 2021'!$B$42+'Motore 2021'!$D$43+'Motore 2021'!$B$44))+((D68*3*('Motore 2021'!$B$41+'Motore 2021'!$B$42+'Motore 2021'!$D$43+'Motore 2021'!$B$44))*10%),(D68*1*('Motore 2021'!$B$41+'Motore 2021'!$B$42+'Motore 2021'!$D$43+'Motore 2021'!$B$44))+((D68*1*('Motore 2021'!$B$41+'Motore 2021'!$B$42+'Motore 2021'!$D$43+'Motore 2021'!$B$44))*10%))</f>
        <v>0</v>
      </c>
      <c r="BH68" s="120">
        <f t="shared" si="24"/>
        <v>0</v>
      </c>
      <c r="BI68" s="120">
        <f t="shared" si="25"/>
        <v>0</v>
      </c>
      <c r="BJ68" s="120">
        <f>IF(H68&lt;&gt;0,IF($C$17="SI",((('Motore 2023'!$B$47+'Motore 2023'!$B$50+'Motore 2023'!$B$53)/365)*$D$14)+(((('Motore 2023'!$B$47+'Motore 2023'!$B$50+'Motore 2021'!$B$53)/365)*$D$14)*10%),(('Motore 2023'!$B$53/365)*$D$14)+(('Motore 2023'!$B$53/365)*$D$14)*10%),0)</f>
        <v>0</v>
      </c>
      <c r="BK68" s="120">
        <f>IF(H68&lt;&gt;0,IF($C$17="SI",((('Motore 2021'!$B$47+'Motore 2021'!$B$50+'Motore 2021'!$B$53)/365)*$D$13)+(((('Motore 2021'!$B$47+'Motore 2021'!$B$50+'Motore 2021'!$B$53)/365)*$D$13)*10%),(('Motore 2021'!$B$53/365)*$D$13)+(('Motore 2021'!$B$53/365)*$D$13)*10%),0)</f>
        <v>0</v>
      </c>
      <c r="BL68" s="120">
        <f>IF(H68&lt;&gt;0,IF($C$17="SI",((('Motore 2023'!$B$47+'Motore 2023'!$B$50+'Motore 2023'!$B$53)/365)*$D$14),(('Motore 2023'!$B$53/365)*$D$14)),0)</f>
        <v>0</v>
      </c>
      <c r="BM68" s="120">
        <f>IF(H68&lt;&gt;0,IF($C$17="SI",((('Motore 2021'!$B$47+'Motore 2021'!$B$50+'Motore 2021'!$B$53)/365)*$D$13),(('Motore 2021'!$B$53/365)*$D$13)),0)</f>
        <v>0</v>
      </c>
      <c r="BN68" s="120">
        <f t="shared" si="26"/>
        <v>0</v>
      </c>
      <c r="BO68" s="122">
        <f t="shared" si="27"/>
        <v>0</v>
      </c>
      <c r="BP68" s="42"/>
    </row>
    <row r="69" spans="1:68" x14ac:dyDescent="0.3">
      <c r="A69" s="65" t="s">
        <v>109</v>
      </c>
      <c r="B69" s="51">
        <v>0</v>
      </c>
      <c r="C69" s="51">
        <v>0</v>
      </c>
      <c r="D69" s="51">
        <v>0</v>
      </c>
      <c r="E69" s="51">
        <f t="shared" si="12"/>
        <v>0</v>
      </c>
      <c r="F69" s="55" t="s">
        <v>8</v>
      </c>
      <c r="G69" s="62">
        <f t="shared" si="13"/>
        <v>0</v>
      </c>
      <c r="H69" s="62">
        <f t="shared" si="14"/>
        <v>0</v>
      </c>
      <c r="I69" s="63">
        <f t="shared" si="15"/>
        <v>0</v>
      </c>
      <c r="J69" s="63">
        <f t="shared" si="16"/>
        <v>0</v>
      </c>
      <c r="K69" s="64">
        <f t="shared" si="28"/>
        <v>0</v>
      </c>
      <c r="L69" s="64">
        <f t="shared" si="29"/>
        <v>0</v>
      </c>
      <c r="M69" s="106">
        <f>IF(K69&lt;'Motore 2023'!$H$28,Ripartizione!K69,'Motore 2023'!$H$28)</f>
        <v>0</v>
      </c>
      <c r="N69" s="106">
        <f>IF(L69&lt;'Motore 2021'!$H$28,Ripartizione!L69,'Motore 2021'!$H$28)</f>
        <v>0</v>
      </c>
      <c r="O69" s="106">
        <f t="shared" si="30"/>
        <v>0</v>
      </c>
      <c r="P69" s="106">
        <f t="shared" si="31"/>
        <v>0</v>
      </c>
      <c r="Q69" s="106">
        <f>ROUND(O69*'Motore 2023'!$E$28,2)</f>
        <v>0</v>
      </c>
      <c r="R69" s="106">
        <f>ROUND(P69*'Motore 2021'!$E$28,2)</f>
        <v>0</v>
      </c>
      <c r="S69" s="106">
        <f>IF((K69-M69)&lt;'Motore 2023'!$H$29,(K69-M69),'Motore 2023'!$H$29)</f>
        <v>0</v>
      </c>
      <c r="T69" s="106">
        <f>IF((L69-N69)&lt;'Motore 2021'!$H$29,(L69-N69),'Motore 2021'!$H$29)</f>
        <v>0</v>
      </c>
      <c r="U69" s="106">
        <f t="shared" si="32"/>
        <v>0</v>
      </c>
      <c r="V69" s="106">
        <f t="shared" si="33"/>
        <v>0</v>
      </c>
      <c r="W69" s="106">
        <f>ROUND(U69*'Motore 2023'!$E$29,2)</f>
        <v>0</v>
      </c>
      <c r="X69" s="106">
        <f>ROUND(V69*'Motore 2021'!$E$29,2)</f>
        <v>0</v>
      </c>
      <c r="Y69" s="106">
        <f>IF(K69-M69-S69&lt;'Motore 2023'!$H$30,(Ripartizione!K69-Ripartizione!M69-Ripartizione!S69),'Motore 2023'!$H$30)</f>
        <v>0</v>
      </c>
      <c r="Z69" s="106">
        <f>IF(L69-N69-T69&lt;'Motore 2021'!$H$30,(Ripartizione!L69-Ripartizione!N69-Ripartizione!T69),'Motore 2021'!$H$30)</f>
        <v>0</v>
      </c>
      <c r="AA69" s="106">
        <f t="shared" si="34"/>
        <v>0</v>
      </c>
      <c r="AB69" s="106">
        <f t="shared" si="35"/>
        <v>0</v>
      </c>
      <c r="AC69" s="106">
        <f>ROUND(AA69*'Motore 2023'!$E$30,2)</f>
        <v>0</v>
      </c>
      <c r="AD69" s="106">
        <f>ROUND(AB69*'Motore 2021'!$E$30,2)</f>
        <v>0</v>
      </c>
      <c r="AE69" s="106">
        <f>IF((K69-M69-S69-Y69)&lt;'Motore 2023'!$H$31, (K69-M69-S69-Y69),'Motore 2023'!$H$31)</f>
        <v>0</v>
      </c>
      <c r="AF69" s="106">
        <f>IF((L69-N69-T69-Z69)&lt;'Motore 2021'!$H$31, (L69-N69-T69-Z69),'Motore 2021'!$H$31)</f>
        <v>0</v>
      </c>
      <c r="AG69" s="106">
        <f t="shared" si="36"/>
        <v>0</v>
      </c>
      <c r="AH69" s="106">
        <f t="shared" si="37"/>
        <v>0</v>
      </c>
      <c r="AI69" s="106">
        <f>ROUND(AG69*'Motore 2023'!$E$31,2)</f>
        <v>0</v>
      </c>
      <c r="AJ69" s="106">
        <f>ROUND(AH69*'Motore 2021'!$E$31,2)</f>
        <v>0</v>
      </c>
      <c r="AK69" s="106">
        <f t="shared" si="17"/>
        <v>0</v>
      </c>
      <c r="AL69" s="106">
        <f t="shared" si="18"/>
        <v>0</v>
      </c>
      <c r="AM69" s="106">
        <f t="shared" si="38"/>
        <v>0</v>
      </c>
      <c r="AN69" s="106">
        <f t="shared" si="39"/>
        <v>0</v>
      </c>
      <c r="AO69" s="106">
        <f>ROUND(AM69*'Motore 2023'!$E$32,2)</f>
        <v>0</v>
      </c>
      <c r="AP69" s="106">
        <f>ROUND(AN69*'Motore 2021'!$E$32,2)</f>
        <v>0</v>
      </c>
      <c r="AQ69" s="117">
        <f>IF(B69&lt;&gt;0,((Q69+R69)*Ripartizione!B69),Q69+R69)</f>
        <v>0</v>
      </c>
      <c r="AR69" s="117">
        <f>IF(B69&lt;&gt;0,((Ripartizione!B69*W69)+(Ripartizione!B69*X69)), W69+X69)</f>
        <v>0</v>
      </c>
      <c r="AS69" s="117">
        <f t="shared" si="19"/>
        <v>0</v>
      </c>
      <c r="AT69" s="117">
        <f>IF(B69&lt;&gt;0,((Ripartizione!B69*AI69)+(Ripartizione!B69*AJ69)), AI69+AJ69)</f>
        <v>0</v>
      </c>
      <c r="AU69" s="117">
        <f>IF(B69&lt;&gt;0,((Ripartizione!B69*AO69)+(Ripartizione!B69*AP69)), AO69+AP69)</f>
        <v>0</v>
      </c>
      <c r="AV69" s="117">
        <f t="shared" si="20"/>
        <v>0</v>
      </c>
      <c r="AW69" s="117">
        <f t="shared" si="21"/>
        <v>0</v>
      </c>
      <c r="AX69" s="117">
        <f>IF($C$17="SI",((C69*'Motore 2023'!$B$35) + (D69*'Motore 2021'!$B$35)),0)</f>
        <v>0</v>
      </c>
      <c r="AY69" s="118">
        <f>IF($C$17="SI",((C69*'Motore 2023'!$B$35)+(C69*'Motore 2023'!$B$35)*10% + (D69*'Motore 2023'!$B$35)+(D69*'Motore 2023'!$B$35)*10%),0)</f>
        <v>0</v>
      </c>
      <c r="AZ69" s="119">
        <f>IF($C$17="SI",(((C69*'Motore 2023'!$B$38))+((D69*'Motore 2021'!$B$38))),0)</f>
        <v>0</v>
      </c>
      <c r="BA69" s="118">
        <f>IF($C$17="SI",(((C69*'Motore 2023'!$B$38)+((C69*'Motore 2023'!$B$38)*10%))+((D69*'Motore 2023'!$B$38)+((D69*'Motore 2023'!$B$38)*10%))),0)</f>
        <v>0</v>
      </c>
      <c r="BB69" s="118">
        <f t="shared" si="22"/>
        <v>0</v>
      </c>
      <c r="BC69" s="120">
        <f t="shared" si="23"/>
        <v>0</v>
      </c>
      <c r="BD69" s="120">
        <f>IF($C$17="SI",(C69*3*('Motore 2023'!$B$41+'Motore 2023'!$B$42+'Motore 2023'!$B$43+'Motore 2023'!$B$44)),(C69*1*('Motore 2023'!$B$41+'Motore 2023'!$B$42+'Motore 2023'!$B$43+'Motore 2023'!$B$44)))</f>
        <v>0</v>
      </c>
      <c r="BE69" s="121">
        <f>IF($C$17="SI",(D69*3*('Motore 2021'!$B$41+'Motore 2021'!$B$42+'Motore 2021'!$D$43+'Motore 2021'!$B$44)),(D69*1*('Motore 2021'!$B$41+'Motore 2021'!$B$42+'Motore 2021'!$D$43+'Motore 2021'!$B$44)))</f>
        <v>0</v>
      </c>
      <c r="BF69" s="120">
        <f>IF($C$17="SI",(C69*3*('Motore 2023'!$B$41+'Motore 2023'!$B$42+'Motore 2023'!$B$43+'Motore 2023'!$B$44))+((C69*3*('Motore 2023'!$B$41+'Motore 2023'!$B$42+'Motore 2023'!$B$43+'Motore 2023'!$B$44))*10%),(C69*1*('Motore 2023'!$B$41+'Motore 2023'!$B$42+'Motore 2023'!$B$43+'Motore 2023'!$B$44))+((C69*1*('Motore 2023'!$B$41+'Motore 2023'!$B$42+'Motore 2023'!$B$43+'Motore 2023'!$B$44))*10%))</f>
        <v>0</v>
      </c>
      <c r="BG69" s="120">
        <f>IF($C$17="SI",(D69*3*('Motore 2021'!$B$41+'Motore 2021'!$B$42+'Motore 2021'!$D$43+'Motore 2021'!$B$44))+((D69*3*('Motore 2021'!$B$41+'Motore 2021'!$B$42+'Motore 2021'!$D$43+'Motore 2021'!$B$44))*10%),(D69*1*('Motore 2021'!$B$41+'Motore 2021'!$B$42+'Motore 2021'!$D$43+'Motore 2021'!$B$44))+((D69*1*('Motore 2021'!$B$41+'Motore 2021'!$B$42+'Motore 2021'!$D$43+'Motore 2021'!$B$44))*10%))</f>
        <v>0</v>
      </c>
      <c r="BH69" s="120">
        <f t="shared" si="24"/>
        <v>0</v>
      </c>
      <c r="BI69" s="120">
        <f t="shared" si="25"/>
        <v>0</v>
      </c>
      <c r="BJ69" s="120">
        <f>IF(H69&lt;&gt;0,IF($C$17="SI",((('Motore 2023'!$B$47+'Motore 2023'!$B$50+'Motore 2023'!$B$53)/365)*$D$14)+(((('Motore 2023'!$B$47+'Motore 2023'!$B$50+'Motore 2021'!$B$53)/365)*$D$14)*10%),(('Motore 2023'!$B$53/365)*$D$14)+(('Motore 2023'!$B$53/365)*$D$14)*10%),0)</f>
        <v>0</v>
      </c>
      <c r="BK69" s="120">
        <f>IF(H69&lt;&gt;0,IF($C$17="SI",((('Motore 2021'!$B$47+'Motore 2021'!$B$50+'Motore 2021'!$B$53)/365)*$D$13)+(((('Motore 2021'!$B$47+'Motore 2021'!$B$50+'Motore 2021'!$B$53)/365)*$D$13)*10%),(('Motore 2021'!$B$53/365)*$D$13)+(('Motore 2021'!$B$53/365)*$D$13)*10%),0)</f>
        <v>0</v>
      </c>
      <c r="BL69" s="120">
        <f>IF(H69&lt;&gt;0,IF($C$17="SI",((('Motore 2023'!$B$47+'Motore 2023'!$B$50+'Motore 2023'!$B$53)/365)*$D$14),(('Motore 2023'!$B$53/365)*$D$14)),0)</f>
        <v>0</v>
      </c>
      <c r="BM69" s="120">
        <f>IF(H69&lt;&gt;0,IF($C$17="SI",((('Motore 2021'!$B$47+'Motore 2021'!$B$50+'Motore 2021'!$B$53)/365)*$D$13),(('Motore 2021'!$B$53/365)*$D$13)),0)</f>
        <v>0</v>
      </c>
      <c r="BN69" s="120">
        <f t="shared" si="26"/>
        <v>0</v>
      </c>
      <c r="BO69" s="122">
        <f t="shared" si="27"/>
        <v>0</v>
      </c>
      <c r="BP69" s="42"/>
    </row>
    <row r="70" spans="1:68" x14ac:dyDescent="0.3">
      <c r="A70" s="65" t="s">
        <v>110</v>
      </c>
      <c r="B70" s="51">
        <v>0</v>
      </c>
      <c r="C70" s="51">
        <v>0</v>
      </c>
      <c r="D70" s="51">
        <v>0</v>
      </c>
      <c r="E70" s="51">
        <f t="shared" si="12"/>
        <v>0</v>
      </c>
      <c r="F70" s="55" t="s">
        <v>8</v>
      </c>
      <c r="G70" s="62">
        <f t="shared" si="13"/>
        <v>0</v>
      </c>
      <c r="H70" s="62">
        <f t="shared" si="14"/>
        <v>0</v>
      </c>
      <c r="I70" s="63">
        <f t="shared" si="15"/>
        <v>0</v>
      </c>
      <c r="J70" s="63">
        <f t="shared" si="16"/>
        <v>0</v>
      </c>
      <c r="K70" s="64">
        <f t="shared" si="28"/>
        <v>0</v>
      </c>
      <c r="L70" s="64">
        <f t="shared" si="29"/>
        <v>0</v>
      </c>
      <c r="M70" s="106">
        <f>IF(K70&lt;'Motore 2023'!$H$28,Ripartizione!K70,'Motore 2023'!$H$28)</f>
        <v>0</v>
      </c>
      <c r="N70" s="106">
        <f>IF(L70&lt;'Motore 2021'!$H$28,Ripartizione!L70,'Motore 2021'!$H$28)</f>
        <v>0</v>
      </c>
      <c r="O70" s="106">
        <f t="shared" si="30"/>
        <v>0</v>
      </c>
      <c r="P70" s="106">
        <f t="shared" si="31"/>
        <v>0</v>
      </c>
      <c r="Q70" s="106">
        <f>ROUND(O70*'Motore 2023'!$E$28,2)</f>
        <v>0</v>
      </c>
      <c r="R70" s="106">
        <f>ROUND(P70*'Motore 2021'!$E$28,2)</f>
        <v>0</v>
      </c>
      <c r="S70" s="106">
        <f>IF((K70-M70)&lt;'Motore 2023'!$H$29,(K70-M70),'Motore 2023'!$H$29)</f>
        <v>0</v>
      </c>
      <c r="T70" s="106">
        <f>IF((L70-N70)&lt;'Motore 2021'!$H$29,(L70-N70),'Motore 2021'!$H$29)</f>
        <v>0</v>
      </c>
      <c r="U70" s="106">
        <f t="shared" si="32"/>
        <v>0</v>
      </c>
      <c r="V70" s="106">
        <f t="shared" si="33"/>
        <v>0</v>
      </c>
      <c r="W70" s="106">
        <f>ROUND(U70*'Motore 2023'!$E$29,2)</f>
        <v>0</v>
      </c>
      <c r="X70" s="106">
        <f>ROUND(V70*'Motore 2021'!$E$29,2)</f>
        <v>0</v>
      </c>
      <c r="Y70" s="106">
        <f>IF(K70-M70-S70&lt;'Motore 2023'!$H$30,(Ripartizione!K70-Ripartizione!M70-Ripartizione!S70),'Motore 2023'!$H$30)</f>
        <v>0</v>
      </c>
      <c r="Z70" s="106">
        <f>IF(L70-N70-T70&lt;'Motore 2021'!$H$30,(Ripartizione!L70-Ripartizione!N70-Ripartizione!T70),'Motore 2021'!$H$30)</f>
        <v>0</v>
      </c>
      <c r="AA70" s="106">
        <f t="shared" si="34"/>
        <v>0</v>
      </c>
      <c r="AB70" s="106">
        <f t="shared" si="35"/>
        <v>0</v>
      </c>
      <c r="AC70" s="106">
        <f>ROUND(AA70*'Motore 2023'!$E$30,2)</f>
        <v>0</v>
      </c>
      <c r="AD70" s="106">
        <f>ROUND(AB70*'Motore 2021'!$E$30,2)</f>
        <v>0</v>
      </c>
      <c r="AE70" s="106">
        <f>IF((K70-M70-S70-Y70)&lt;'Motore 2023'!$H$31, (K70-M70-S70-Y70),'Motore 2023'!$H$31)</f>
        <v>0</v>
      </c>
      <c r="AF70" s="106">
        <f>IF((L70-N70-T70-Z70)&lt;'Motore 2021'!$H$31, (L70-N70-T70-Z70),'Motore 2021'!$H$31)</f>
        <v>0</v>
      </c>
      <c r="AG70" s="106">
        <f t="shared" si="36"/>
        <v>0</v>
      </c>
      <c r="AH70" s="106">
        <f t="shared" si="37"/>
        <v>0</v>
      </c>
      <c r="AI70" s="106">
        <f>ROUND(AG70*'Motore 2023'!$E$31,2)</f>
        <v>0</v>
      </c>
      <c r="AJ70" s="106">
        <f>ROUND(AH70*'Motore 2021'!$E$31,2)</f>
        <v>0</v>
      </c>
      <c r="AK70" s="106">
        <f t="shared" si="17"/>
        <v>0</v>
      </c>
      <c r="AL70" s="106">
        <f t="shared" si="18"/>
        <v>0</v>
      </c>
      <c r="AM70" s="106">
        <f t="shared" si="38"/>
        <v>0</v>
      </c>
      <c r="AN70" s="106">
        <f t="shared" si="39"/>
        <v>0</v>
      </c>
      <c r="AO70" s="106">
        <f>ROUND(AM70*'Motore 2023'!$E$32,2)</f>
        <v>0</v>
      </c>
      <c r="AP70" s="106">
        <f>ROUND(AN70*'Motore 2021'!$E$32,2)</f>
        <v>0</v>
      </c>
      <c r="AQ70" s="117">
        <f>IF(B70&lt;&gt;0,((Q70+R70)*Ripartizione!B70),Q70+R70)</f>
        <v>0</v>
      </c>
      <c r="AR70" s="117">
        <f>IF(B70&lt;&gt;0,((Ripartizione!B70*W70)+(Ripartizione!B70*X70)), W70+X70)</f>
        <v>0</v>
      </c>
      <c r="AS70" s="117">
        <f t="shared" si="19"/>
        <v>0</v>
      </c>
      <c r="AT70" s="117">
        <f>IF(B70&lt;&gt;0,((Ripartizione!B70*AI70)+(Ripartizione!B70*AJ70)), AI70+AJ70)</f>
        <v>0</v>
      </c>
      <c r="AU70" s="117">
        <f>IF(B70&lt;&gt;0,((Ripartizione!B70*AO70)+(Ripartizione!B70*AP70)), AO70+AP70)</f>
        <v>0</v>
      </c>
      <c r="AV70" s="117">
        <f t="shared" si="20"/>
        <v>0</v>
      </c>
      <c r="AW70" s="117">
        <f t="shared" si="21"/>
        <v>0</v>
      </c>
      <c r="AX70" s="117">
        <f>IF($C$17="SI",((C70*'Motore 2023'!$B$35) + (D70*'Motore 2021'!$B$35)),0)</f>
        <v>0</v>
      </c>
      <c r="AY70" s="118">
        <f>IF($C$17="SI",((C70*'Motore 2023'!$B$35)+(C70*'Motore 2023'!$B$35)*10% + (D70*'Motore 2023'!$B$35)+(D70*'Motore 2023'!$B$35)*10%),0)</f>
        <v>0</v>
      </c>
      <c r="AZ70" s="119">
        <f>IF($C$17="SI",(((C70*'Motore 2023'!$B$38))+((D70*'Motore 2021'!$B$38))),0)</f>
        <v>0</v>
      </c>
      <c r="BA70" s="118">
        <f>IF($C$17="SI",(((C70*'Motore 2023'!$B$38)+((C70*'Motore 2023'!$B$38)*10%))+((D70*'Motore 2023'!$B$38)+((D70*'Motore 2023'!$B$38)*10%))),0)</f>
        <v>0</v>
      </c>
      <c r="BB70" s="118">
        <f t="shared" si="22"/>
        <v>0</v>
      </c>
      <c r="BC70" s="120">
        <f t="shared" si="23"/>
        <v>0</v>
      </c>
      <c r="BD70" s="120">
        <f>IF($C$17="SI",(C70*3*('Motore 2023'!$B$41+'Motore 2023'!$B$42+'Motore 2023'!$B$43+'Motore 2023'!$B$44)),(C70*1*('Motore 2023'!$B$41+'Motore 2023'!$B$42+'Motore 2023'!$B$43+'Motore 2023'!$B$44)))</f>
        <v>0</v>
      </c>
      <c r="BE70" s="121">
        <f>IF($C$17="SI",(D70*3*('Motore 2021'!$B$41+'Motore 2021'!$B$42+'Motore 2021'!$D$43+'Motore 2021'!$B$44)),(D70*1*('Motore 2021'!$B$41+'Motore 2021'!$B$42+'Motore 2021'!$D$43+'Motore 2021'!$B$44)))</f>
        <v>0</v>
      </c>
      <c r="BF70" s="120">
        <f>IF($C$17="SI",(C70*3*('Motore 2023'!$B$41+'Motore 2023'!$B$42+'Motore 2023'!$B$43+'Motore 2023'!$B$44))+((C70*3*('Motore 2023'!$B$41+'Motore 2023'!$B$42+'Motore 2023'!$B$43+'Motore 2023'!$B$44))*10%),(C70*1*('Motore 2023'!$B$41+'Motore 2023'!$B$42+'Motore 2023'!$B$43+'Motore 2023'!$B$44))+((C70*1*('Motore 2023'!$B$41+'Motore 2023'!$B$42+'Motore 2023'!$B$43+'Motore 2023'!$B$44))*10%))</f>
        <v>0</v>
      </c>
      <c r="BG70" s="120">
        <f>IF($C$17="SI",(D70*3*('Motore 2021'!$B$41+'Motore 2021'!$B$42+'Motore 2021'!$D$43+'Motore 2021'!$B$44))+((D70*3*('Motore 2021'!$B$41+'Motore 2021'!$B$42+'Motore 2021'!$D$43+'Motore 2021'!$B$44))*10%),(D70*1*('Motore 2021'!$B$41+'Motore 2021'!$B$42+'Motore 2021'!$D$43+'Motore 2021'!$B$44))+((D70*1*('Motore 2021'!$B$41+'Motore 2021'!$B$42+'Motore 2021'!$D$43+'Motore 2021'!$B$44))*10%))</f>
        <v>0</v>
      </c>
      <c r="BH70" s="120">
        <f t="shared" si="24"/>
        <v>0</v>
      </c>
      <c r="BI70" s="120">
        <f t="shared" si="25"/>
        <v>0</v>
      </c>
      <c r="BJ70" s="120">
        <f>IF(H70&lt;&gt;0,IF($C$17="SI",((('Motore 2023'!$B$47+'Motore 2023'!$B$50+'Motore 2023'!$B$53)/365)*$D$14)+(((('Motore 2023'!$B$47+'Motore 2023'!$B$50+'Motore 2021'!$B$53)/365)*$D$14)*10%),(('Motore 2023'!$B$53/365)*$D$14)+(('Motore 2023'!$B$53/365)*$D$14)*10%),0)</f>
        <v>0</v>
      </c>
      <c r="BK70" s="120">
        <f>IF(H70&lt;&gt;0,IF($C$17="SI",((('Motore 2021'!$B$47+'Motore 2021'!$B$50+'Motore 2021'!$B$53)/365)*$D$13)+(((('Motore 2021'!$B$47+'Motore 2021'!$B$50+'Motore 2021'!$B$53)/365)*$D$13)*10%),(('Motore 2021'!$B$53/365)*$D$13)+(('Motore 2021'!$B$53/365)*$D$13)*10%),0)</f>
        <v>0</v>
      </c>
      <c r="BL70" s="120">
        <f>IF(H70&lt;&gt;0,IF($C$17="SI",((('Motore 2023'!$B$47+'Motore 2023'!$B$50+'Motore 2023'!$B$53)/365)*$D$14),(('Motore 2023'!$B$53/365)*$D$14)),0)</f>
        <v>0</v>
      </c>
      <c r="BM70" s="120">
        <f>IF(H70&lt;&gt;0,IF($C$17="SI",((('Motore 2021'!$B$47+'Motore 2021'!$B$50+'Motore 2021'!$B$53)/365)*$D$13),(('Motore 2021'!$B$53/365)*$D$13)),0)</f>
        <v>0</v>
      </c>
      <c r="BN70" s="120">
        <f t="shared" si="26"/>
        <v>0</v>
      </c>
      <c r="BO70" s="122">
        <f t="shared" si="27"/>
        <v>0</v>
      </c>
      <c r="BP70" s="42"/>
    </row>
    <row r="71" spans="1:68" x14ac:dyDescent="0.3">
      <c r="A71" s="65" t="s">
        <v>111</v>
      </c>
      <c r="B71" s="51">
        <v>0</v>
      </c>
      <c r="C71" s="51">
        <v>0</v>
      </c>
      <c r="D71" s="51">
        <v>0</v>
      </c>
      <c r="E71" s="51">
        <f t="shared" si="12"/>
        <v>0</v>
      </c>
      <c r="F71" s="55" t="s">
        <v>8</v>
      </c>
      <c r="G71" s="62">
        <f t="shared" si="13"/>
        <v>0</v>
      </c>
      <c r="H71" s="62">
        <f t="shared" si="14"/>
        <v>0</v>
      </c>
      <c r="I71" s="63">
        <f t="shared" si="15"/>
        <v>0</v>
      </c>
      <c r="J71" s="63">
        <f t="shared" si="16"/>
        <v>0</v>
      </c>
      <c r="K71" s="64">
        <f t="shared" si="28"/>
        <v>0</v>
      </c>
      <c r="L71" s="64">
        <f t="shared" si="29"/>
        <v>0</v>
      </c>
      <c r="M71" s="106">
        <f>IF(K71&lt;'Motore 2023'!$H$28,Ripartizione!K71,'Motore 2023'!$H$28)</f>
        <v>0</v>
      </c>
      <c r="N71" s="106">
        <f>IF(L71&lt;'Motore 2021'!$H$28,Ripartizione!L71,'Motore 2021'!$H$28)</f>
        <v>0</v>
      </c>
      <c r="O71" s="106">
        <f t="shared" si="30"/>
        <v>0</v>
      </c>
      <c r="P71" s="106">
        <f t="shared" si="31"/>
        <v>0</v>
      </c>
      <c r="Q71" s="106">
        <f>ROUND(O71*'Motore 2023'!$E$28,2)</f>
        <v>0</v>
      </c>
      <c r="R71" s="106">
        <f>ROUND(P71*'Motore 2021'!$E$28,2)</f>
        <v>0</v>
      </c>
      <c r="S71" s="106">
        <f>IF((K71-M71)&lt;'Motore 2023'!$H$29,(K71-M71),'Motore 2023'!$H$29)</f>
        <v>0</v>
      </c>
      <c r="T71" s="106">
        <f>IF((L71-N71)&lt;'Motore 2021'!$H$29,(L71-N71),'Motore 2021'!$H$29)</f>
        <v>0</v>
      </c>
      <c r="U71" s="106">
        <f t="shared" si="32"/>
        <v>0</v>
      </c>
      <c r="V71" s="106">
        <f t="shared" si="33"/>
        <v>0</v>
      </c>
      <c r="W71" s="106">
        <f>ROUND(U71*'Motore 2023'!$E$29,2)</f>
        <v>0</v>
      </c>
      <c r="X71" s="106">
        <f>ROUND(V71*'Motore 2021'!$E$29,2)</f>
        <v>0</v>
      </c>
      <c r="Y71" s="106">
        <f>IF(K71-M71-S71&lt;'Motore 2023'!$H$30,(Ripartizione!K71-Ripartizione!M71-Ripartizione!S71),'Motore 2023'!$H$30)</f>
        <v>0</v>
      </c>
      <c r="Z71" s="106">
        <f>IF(L71-N71-T71&lt;'Motore 2021'!$H$30,(Ripartizione!L71-Ripartizione!N71-Ripartizione!T71),'Motore 2021'!$H$30)</f>
        <v>0</v>
      </c>
      <c r="AA71" s="106">
        <f t="shared" si="34"/>
        <v>0</v>
      </c>
      <c r="AB71" s="106">
        <f t="shared" si="35"/>
        <v>0</v>
      </c>
      <c r="AC71" s="106">
        <f>ROUND(AA71*'Motore 2023'!$E$30,2)</f>
        <v>0</v>
      </c>
      <c r="AD71" s="106">
        <f>ROUND(AB71*'Motore 2021'!$E$30,2)</f>
        <v>0</v>
      </c>
      <c r="AE71" s="106">
        <f>IF((K71-M71-S71-Y71)&lt;'Motore 2023'!$H$31, (K71-M71-S71-Y71),'Motore 2023'!$H$31)</f>
        <v>0</v>
      </c>
      <c r="AF71" s="106">
        <f>IF((L71-N71-T71-Z71)&lt;'Motore 2021'!$H$31, (L71-N71-T71-Z71),'Motore 2021'!$H$31)</f>
        <v>0</v>
      </c>
      <c r="AG71" s="106">
        <f t="shared" si="36"/>
        <v>0</v>
      </c>
      <c r="AH71" s="106">
        <f t="shared" si="37"/>
        <v>0</v>
      </c>
      <c r="AI71" s="106">
        <f>ROUND(AG71*'Motore 2023'!$E$31,2)</f>
        <v>0</v>
      </c>
      <c r="AJ71" s="106">
        <f>ROUND(AH71*'Motore 2021'!$E$31,2)</f>
        <v>0</v>
      </c>
      <c r="AK71" s="106">
        <f t="shared" si="17"/>
        <v>0</v>
      </c>
      <c r="AL71" s="106">
        <f t="shared" si="18"/>
        <v>0</v>
      </c>
      <c r="AM71" s="106">
        <f t="shared" si="38"/>
        <v>0</v>
      </c>
      <c r="AN71" s="106">
        <f t="shared" si="39"/>
        <v>0</v>
      </c>
      <c r="AO71" s="106">
        <f>ROUND(AM71*'Motore 2023'!$E$32,2)</f>
        <v>0</v>
      </c>
      <c r="AP71" s="106">
        <f>ROUND(AN71*'Motore 2021'!$E$32,2)</f>
        <v>0</v>
      </c>
      <c r="AQ71" s="117">
        <f>IF(B71&lt;&gt;0,((Q71+R71)*Ripartizione!B71),Q71+R71)</f>
        <v>0</v>
      </c>
      <c r="AR71" s="117">
        <f>IF(B71&lt;&gt;0,((Ripartizione!B71*W71)+(Ripartizione!B71*X71)), W71+X71)</f>
        <v>0</v>
      </c>
      <c r="AS71" s="117">
        <f t="shared" si="19"/>
        <v>0</v>
      </c>
      <c r="AT71" s="117">
        <f>IF(B71&lt;&gt;0,((Ripartizione!B71*AI71)+(Ripartizione!B71*AJ71)), AI71+AJ71)</f>
        <v>0</v>
      </c>
      <c r="AU71" s="117">
        <f>IF(B71&lt;&gt;0,((Ripartizione!B71*AO71)+(Ripartizione!B71*AP71)), AO71+AP71)</f>
        <v>0</v>
      </c>
      <c r="AV71" s="117">
        <f t="shared" si="20"/>
        <v>0</v>
      </c>
      <c r="AW71" s="117">
        <f t="shared" si="21"/>
        <v>0</v>
      </c>
      <c r="AX71" s="117">
        <f>IF($C$17="SI",((C71*'Motore 2023'!$B$35) + (D71*'Motore 2021'!$B$35)),0)</f>
        <v>0</v>
      </c>
      <c r="AY71" s="118">
        <f>IF($C$17="SI",((C71*'Motore 2023'!$B$35)+(C71*'Motore 2023'!$B$35)*10% + (D71*'Motore 2023'!$B$35)+(D71*'Motore 2023'!$B$35)*10%),0)</f>
        <v>0</v>
      </c>
      <c r="AZ71" s="119">
        <f>IF($C$17="SI",(((C71*'Motore 2023'!$B$38))+((D71*'Motore 2021'!$B$38))),0)</f>
        <v>0</v>
      </c>
      <c r="BA71" s="118">
        <f>IF($C$17="SI",(((C71*'Motore 2023'!$B$38)+((C71*'Motore 2023'!$B$38)*10%))+((D71*'Motore 2023'!$B$38)+((D71*'Motore 2023'!$B$38)*10%))),0)</f>
        <v>0</v>
      </c>
      <c r="BB71" s="118">
        <f t="shared" si="22"/>
        <v>0</v>
      </c>
      <c r="BC71" s="120">
        <f t="shared" si="23"/>
        <v>0</v>
      </c>
      <c r="BD71" s="120">
        <f>IF($C$17="SI",(C71*3*('Motore 2023'!$B$41+'Motore 2023'!$B$42+'Motore 2023'!$B$43+'Motore 2023'!$B$44)),(C71*1*('Motore 2023'!$B$41+'Motore 2023'!$B$42+'Motore 2023'!$B$43+'Motore 2023'!$B$44)))</f>
        <v>0</v>
      </c>
      <c r="BE71" s="121">
        <f>IF($C$17="SI",(D71*3*('Motore 2021'!$B$41+'Motore 2021'!$B$42+'Motore 2021'!$D$43+'Motore 2021'!$B$44)),(D71*1*('Motore 2021'!$B$41+'Motore 2021'!$B$42+'Motore 2021'!$D$43+'Motore 2021'!$B$44)))</f>
        <v>0</v>
      </c>
      <c r="BF71" s="120">
        <f>IF($C$17="SI",(C71*3*('Motore 2023'!$B$41+'Motore 2023'!$B$42+'Motore 2023'!$B$43+'Motore 2023'!$B$44))+((C71*3*('Motore 2023'!$B$41+'Motore 2023'!$B$42+'Motore 2023'!$B$43+'Motore 2023'!$B$44))*10%),(C71*1*('Motore 2023'!$B$41+'Motore 2023'!$B$42+'Motore 2023'!$B$43+'Motore 2023'!$B$44))+((C71*1*('Motore 2023'!$B$41+'Motore 2023'!$B$42+'Motore 2023'!$B$43+'Motore 2023'!$B$44))*10%))</f>
        <v>0</v>
      </c>
      <c r="BG71" s="120">
        <f>IF($C$17="SI",(D71*3*('Motore 2021'!$B$41+'Motore 2021'!$B$42+'Motore 2021'!$D$43+'Motore 2021'!$B$44))+((D71*3*('Motore 2021'!$B$41+'Motore 2021'!$B$42+'Motore 2021'!$D$43+'Motore 2021'!$B$44))*10%),(D71*1*('Motore 2021'!$B$41+'Motore 2021'!$B$42+'Motore 2021'!$D$43+'Motore 2021'!$B$44))+((D71*1*('Motore 2021'!$B$41+'Motore 2021'!$B$42+'Motore 2021'!$D$43+'Motore 2021'!$B$44))*10%))</f>
        <v>0</v>
      </c>
      <c r="BH71" s="120">
        <f t="shared" si="24"/>
        <v>0</v>
      </c>
      <c r="BI71" s="120">
        <f t="shared" si="25"/>
        <v>0</v>
      </c>
      <c r="BJ71" s="120">
        <f>IF(H71&lt;&gt;0,IF($C$17="SI",((('Motore 2023'!$B$47+'Motore 2023'!$B$50+'Motore 2023'!$B$53)/365)*$D$14)+(((('Motore 2023'!$B$47+'Motore 2023'!$B$50+'Motore 2021'!$B$53)/365)*$D$14)*10%),(('Motore 2023'!$B$53/365)*$D$14)+(('Motore 2023'!$B$53/365)*$D$14)*10%),0)</f>
        <v>0</v>
      </c>
      <c r="BK71" s="120">
        <f>IF(H71&lt;&gt;0,IF($C$17="SI",((('Motore 2021'!$B$47+'Motore 2021'!$B$50+'Motore 2021'!$B$53)/365)*$D$13)+(((('Motore 2021'!$B$47+'Motore 2021'!$B$50+'Motore 2021'!$B$53)/365)*$D$13)*10%),(('Motore 2021'!$B$53/365)*$D$13)+(('Motore 2021'!$B$53/365)*$D$13)*10%),0)</f>
        <v>0</v>
      </c>
      <c r="BL71" s="120">
        <f>IF(H71&lt;&gt;0,IF($C$17="SI",((('Motore 2023'!$B$47+'Motore 2023'!$B$50+'Motore 2023'!$B$53)/365)*$D$14),(('Motore 2023'!$B$53/365)*$D$14)),0)</f>
        <v>0</v>
      </c>
      <c r="BM71" s="120">
        <f>IF(H71&lt;&gt;0,IF($C$17="SI",((('Motore 2021'!$B$47+'Motore 2021'!$B$50+'Motore 2021'!$B$53)/365)*$D$13),(('Motore 2021'!$B$53/365)*$D$13)),0)</f>
        <v>0</v>
      </c>
      <c r="BN71" s="120">
        <f t="shared" si="26"/>
        <v>0</v>
      </c>
      <c r="BO71" s="122">
        <f t="shared" si="27"/>
        <v>0</v>
      </c>
      <c r="BP71" s="42"/>
    </row>
    <row r="72" spans="1:68" x14ac:dyDescent="0.3">
      <c r="A72" s="65" t="s">
        <v>112</v>
      </c>
      <c r="B72" s="51">
        <v>0</v>
      </c>
      <c r="C72" s="51">
        <v>0</v>
      </c>
      <c r="D72" s="51">
        <v>0</v>
      </c>
      <c r="E72" s="51">
        <f t="shared" si="12"/>
        <v>0</v>
      </c>
      <c r="F72" s="55" t="s">
        <v>8</v>
      </c>
      <c r="G72" s="62">
        <f t="shared" si="13"/>
        <v>0</v>
      </c>
      <c r="H72" s="62">
        <f t="shared" si="14"/>
        <v>0</v>
      </c>
      <c r="I72" s="63">
        <f t="shared" si="15"/>
        <v>0</v>
      </c>
      <c r="J72" s="63">
        <f t="shared" si="16"/>
        <v>0</v>
      </c>
      <c r="K72" s="64">
        <f t="shared" si="28"/>
        <v>0</v>
      </c>
      <c r="L72" s="64">
        <f t="shared" si="29"/>
        <v>0</v>
      </c>
      <c r="M72" s="106">
        <f>IF(K72&lt;'Motore 2023'!$H$28,Ripartizione!K72,'Motore 2023'!$H$28)</f>
        <v>0</v>
      </c>
      <c r="N72" s="106">
        <f>IF(L72&lt;'Motore 2021'!$H$28,Ripartizione!L72,'Motore 2021'!$H$28)</f>
        <v>0</v>
      </c>
      <c r="O72" s="106">
        <f t="shared" si="30"/>
        <v>0</v>
      </c>
      <c r="P72" s="106">
        <f t="shared" si="31"/>
        <v>0</v>
      </c>
      <c r="Q72" s="106">
        <f>ROUND(O72*'Motore 2023'!$E$28,2)</f>
        <v>0</v>
      </c>
      <c r="R72" s="106">
        <f>ROUND(P72*'Motore 2021'!$E$28,2)</f>
        <v>0</v>
      </c>
      <c r="S72" s="106">
        <f>IF((K72-M72)&lt;'Motore 2023'!$H$29,(K72-M72),'Motore 2023'!$H$29)</f>
        <v>0</v>
      </c>
      <c r="T72" s="106">
        <f>IF((L72-N72)&lt;'Motore 2021'!$H$29,(L72-N72),'Motore 2021'!$H$29)</f>
        <v>0</v>
      </c>
      <c r="U72" s="106">
        <f t="shared" si="32"/>
        <v>0</v>
      </c>
      <c r="V72" s="106">
        <f t="shared" si="33"/>
        <v>0</v>
      </c>
      <c r="W72" s="106">
        <f>ROUND(U72*'Motore 2023'!$E$29,2)</f>
        <v>0</v>
      </c>
      <c r="X72" s="106">
        <f>ROUND(V72*'Motore 2021'!$E$29,2)</f>
        <v>0</v>
      </c>
      <c r="Y72" s="106">
        <f>IF(K72-M72-S72&lt;'Motore 2023'!$H$30,(Ripartizione!K72-Ripartizione!M72-Ripartizione!S72),'Motore 2023'!$H$30)</f>
        <v>0</v>
      </c>
      <c r="Z72" s="106">
        <f>IF(L72-N72-T72&lt;'Motore 2021'!$H$30,(Ripartizione!L72-Ripartizione!N72-Ripartizione!T72),'Motore 2021'!$H$30)</f>
        <v>0</v>
      </c>
      <c r="AA72" s="106">
        <f t="shared" si="34"/>
        <v>0</v>
      </c>
      <c r="AB72" s="106">
        <f t="shared" si="35"/>
        <v>0</v>
      </c>
      <c r="AC72" s="106">
        <f>ROUND(AA72*'Motore 2023'!$E$30,2)</f>
        <v>0</v>
      </c>
      <c r="AD72" s="106">
        <f>ROUND(AB72*'Motore 2021'!$E$30,2)</f>
        <v>0</v>
      </c>
      <c r="AE72" s="106">
        <f>IF((K72-M72-S72-Y72)&lt;'Motore 2023'!$H$31, (K72-M72-S72-Y72),'Motore 2023'!$H$31)</f>
        <v>0</v>
      </c>
      <c r="AF72" s="106">
        <f>IF((L72-N72-T72-Z72)&lt;'Motore 2021'!$H$31, (L72-N72-T72-Z72),'Motore 2021'!$H$31)</f>
        <v>0</v>
      </c>
      <c r="AG72" s="106">
        <f t="shared" si="36"/>
        <v>0</v>
      </c>
      <c r="AH72" s="106">
        <f t="shared" si="37"/>
        <v>0</v>
      </c>
      <c r="AI72" s="106">
        <f>ROUND(AG72*'Motore 2023'!$E$31,2)</f>
        <v>0</v>
      </c>
      <c r="AJ72" s="106">
        <f>ROUND(AH72*'Motore 2021'!$E$31,2)</f>
        <v>0</v>
      </c>
      <c r="AK72" s="106">
        <f t="shared" si="17"/>
        <v>0</v>
      </c>
      <c r="AL72" s="106">
        <f t="shared" si="18"/>
        <v>0</v>
      </c>
      <c r="AM72" s="106">
        <f t="shared" si="38"/>
        <v>0</v>
      </c>
      <c r="AN72" s="106">
        <f t="shared" si="39"/>
        <v>0</v>
      </c>
      <c r="AO72" s="106">
        <f>ROUND(AM72*'Motore 2023'!$E$32,2)</f>
        <v>0</v>
      </c>
      <c r="AP72" s="106">
        <f>ROUND(AN72*'Motore 2021'!$E$32,2)</f>
        <v>0</v>
      </c>
      <c r="AQ72" s="117">
        <f>IF(B72&lt;&gt;0,((Q72+R72)*Ripartizione!B72),Q72+R72)</f>
        <v>0</v>
      </c>
      <c r="AR72" s="117">
        <f>IF(B72&lt;&gt;0,((Ripartizione!B72*W72)+(Ripartizione!B72*X72)), W72+X72)</f>
        <v>0</v>
      </c>
      <c r="AS72" s="117">
        <f t="shared" si="19"/>
        <v>0</v>
      </c>
      <c r="AT72" s="117">
        <f>IF(B72&lt;&gt;0,((Ripartizione!B72*AI72)+(Ripartizione!B72*AJ72)), AI72+AJ72)</f>
        <v>0</v>
      </c>
      <c r="AU72" s="117">
        <f>IF(B72&lt;&gt;0,((Ripartizione!B72*AO72)+(Ripartizione!B72*AP72)), AO72+AP72)</f>
        <v>0</v>
      </c>
      <c r="AV72" s="117">
        <f t="shared" si="20"/>
        <v>0</v>
      </c>
      <c r="AW72" s="117">
        <f t="shared" si="21"/>
        <v>0</v>
      </c>
      <c r="AX72" s="117">
        <f>IF($C$17="SI",((C72*'Motore 2023'!$B$35) + (D72*'Motore 2021'!$B$35)),0)</f>
        <v>0</v>
      </c>
      <c r="AY72" s="118">
        <f>IF($C$17="SI",((C72*'Motore 2023'!$B$35)+(C72*'Motore 2023'!$B$35)*10% + (D72*'Motore 2023'!$B$35)+(D72*'Motore 2023'!$B$35)*10%),0)</f>
        <v>0</v>
      </c>
      <c r="AZ72" s="119">
        <f>IF($C$17="SI",(((C72*'Motore 2023'!$B$38))+((D72*'Motore 2021'!$B$38))),0)</f>
        <v>0</v>
      </c>
      <c r="BA72" s="118">
        <f>IF($C$17="SI",(((C72*'Motore 2023'!$B$38)+((C72*'Motore 2023'!$B$38)*10%))+((D72*'Motore 2023'!$B$38)+((D72*'Motore 2023'!$B$38)*10%))),0)</f>
        <v>0</v>
      </c>
      <c r="BB72" s="118">
        <f t="shared" si="22"/>
        <v>0</v>
      </c>
      <c r="BC72" s="120">
        <f t="shared" si="23"/>
        <v>0</v>
      </c>
      <c r="BD72" s="120">
        <f>IF($C$17="SI",(C72*3*('Motore 2023'!$B$41+'Motore 2023'!$B$42+'Motore 2023'!$B$43+'Motore 2023'!$B$44)),(C72*1*('Motore 2023'!$B$41+'Motore 2023'!$B$42+'Motore 2023'!$B$43+'Motore 2023'!$B$44)))</f>
        <v>0</v>
      </c>
      <c r="BE72" s="121">
        <f>IF($C$17="SI",(D72*3*('Motore 2021'!$B$41+'Motore 2021'!$B$42+'Motore 2021'!$D$43+'Motore 2021'!$B$44)),(D72*1*('Motore 2021'!$B$41+'Motore 2021'!$B$42+'Motore 2021'!$D$43+'Motore 2021'!$B$44)))</f>
        <v>0</v>
      </c>
      <c r="BF72" s="120">
        <f>IF($C$17="SI",(C72*3*('Motore 2023'!$B$41+'Motore 2023'!$B$42+'Motore 2023'!$B$43+'Motore 2023'!$B$44))+((C72*3*('Motore 2023'!$B$41+'Motore 2023'!$B$42+'Motore 2023'!$B$43+'Motore 2023'!$B$44))*10%),(C72*1*('Motore 2023'!$B$41+'Motore 2023'!$B$42+'Motore 2023'!$B$43+'Motore 2023'!$B$44))+((C72*1*('Motore 2023'!$B$41+'Motore 2023'!$B$42+'Motore 2023'!$B$43+'Motore 2023'!$B$44))*10%))</f>
        <v>0</v>
      </c>
      <c r="BG72" s="120">
        <f>IF($C$17="SI",(D72*3*('Motore 2021'!$B$41+'Motore 2021'!$B$42+'Motore 2021'!$D$43+'Motore 2021'!$B$44))+((D72*3*('Motore 2021'!$B$41+'Motore 2021'!$B$42+'Motore 2021'!$D$43+'Motore 2021'!$B$44))*10%),(D72*1*('Motore 2021'!$B$41+'Motore 2021'!$B$42+'Motore 2021'!$D$43+'Motore 2021'!$B$44))+((D72*1*('Motore 2021'!$B$41+'Motore 2021'!$B$42+'Motore 2021'!$D$43+'Motore 2021'!$B$44))*10%))</f>
        <v>0</v>
      </c>
      <c r="BH72" s="120">
        <f t="shared" si="24"/>
        <v>0</v>
      </c>
      <c r="BI72" s="120">
        <f t="shared" si="25"/>
        <v>0</v>
      </c>
      <c r="BJ72" s="120">
        <f>IF(H72&lt;&gt;0,IF($C$17="SI",((('Motore 2023'!$B$47+'Motore 2023'!$B$50+'Motore 2023'!$B$53)/365)*$D$14)+(((('Motore 2023'!$B$47+'Motore 2023'!$B$50+'Motore 2021'!$B$53)/365)*$D$14)*10%),(('Motore 2023'!$B$53/365)*$D$14)+(('Motore 2023'!$B$53/365)*$D$14)*10%),0)</f>
        <v>0</v>
      </c>
      <c r="BK72" s="120">
        <f>IF(H72&lt;&gt;0,IF($C$17="SI",((('Motore 2021'!$B$47+'Motore 2021'!$B$50+'Motore 2021'!$B$53)/365)*$D$13)+(((('Motore 2021'!$B$47+'Motore 2021'!$B$50+'Motore 2021'!$B$53)/365)*$D$13)*10%),(('Motore 2021'!$B$53/365)*$D$13)+(('Motore 2021'!$B$53/365)*$D$13)*10%),0)</f>
        <v>0</v>
      </c>
      <c r="BL72" s="120">
        <f>IF(H72&lt;&gt;0,IF($C$17="SI",((('Motore 2023'!$B$47+'Motore 2023'!$B$50+'Motore 2023'!$B$53)/365)*$D$14),(('Motore 2023'!$B$53/365)*$D$14)),0)</f>
        <v>0</v>
      </c>
      <c r="BM72" s="120">
        <f>IF(H72&lt;&gt;0,IF($C$17="SI",((('Motore 2021'!$B$47+'Motore 2021'!$B$50+'Motore 2021'!$B$53)/365)*$D$13),(('Motore 2021'!$B$53/365)*$D$13)),0)</f>
        <v>0</v>
      </c>
      <c r="BN72" s="120">
        <f t="shared" si="26"/>
        <v>0</v>
      </c>
      <c r="BO72" s="122">
        <f t="shared" si="27"/>
        <v>0</v>
      </c>
      <c r="BP72" s="42"/>
    </row>
    <row r="73" spans="1:68" x14ac:dyDescent="0.3">
      <c r="A73" s="65" t="s">
        <v>113</v>
      </c>
      <c r="B73" s="51">
        <v>0</v>
      </c>
      <c r="C73" s="51">
        <v>0</v>
      </c>
      <c r="D73" s="51">
        <v>0</v>
      </c>
      <c r="E73" s="51">
        <f t="shared" si="12"/>
        <v>0</v>
      </c>
      <c r="F73" s="55" t="s">
        <v>8</v>
      </c>
      <c r="G73" s="62">
        <f t="shared" si="13"/>
        <v>0</v>
      </c>
      <c r="H73" s="62">
        <f t="shared" si="14"/>
        <v>0</v>
      </c>
      <c r="I73" s="63">
        <f t="shared" si="15"/>
        <v>0</v>
      </c>
      <c r="J73" s="63">
        <f t="shared" si="16"/>
        <v>0</v>
      </c>
      <c r="K73" s="64">
        <f t="shared" si="28"/>
        <v>0</v>
      </c>
      <c r="L73" s="64">
        <f t="shared" si="29"/>
        <v>0</v>
      </c>
      <c r="M73" s="106">
        <f>IF(K73&lt;'Motore 2023'!$H$28,Ripartizione!K73,'Motore 2023'!$H$28)</f>
        <v>0</v>
      </c>
      <c r="N73" s="106">
        <f>IF(L73&lt;'Motore 2021'!$H$28,Ripartizione!L73,'Motore 2021'!$H$28)</f>
        <v>0</v>
      </c>
      <c r="O73" s="106">
        <f t="shared" si="30"/>
        <v>0</v>
      </c>
      <c r="P73" s="106">
        <f t="shared" si="31"/>
        <v>0</v>
      </c>
      <c r="Q73" s="106">
        <f>ROUND(O73*'Motore 2023'!$E$28,2)</f>
        <v>0</v>
      </c>
      <c r="R73" s="106">
        <f>ROUND(P73*'Motore 2021'!$E$28,2)</f>
        <v>0</v>
      </c>
      <c r="S73" s="106">
        <f>IF((K73-M73)&lt;'Motore 2023'!$H$29,(K73-M73),'Motore 2023'!$H$29)</f>
        <v>0</v>
      </c>
      <c r="T73" s="106">
        <f>IF((L73-N73)&lt;'Motore 2021'!$H$29,(L73-N73),'Motore 2021'!$H$29)</f>
        <v>0</v>
      </c>
      <c r="U73" s="106">
        <f t="shared" si="32"/>
        <v>0</v>
      </c>
      <c r="V73" s="106">
        <f t="shared" si="33"/>
        <v>0</v>
      </c>
      <c r="W73" s="106">
        <f>ROUND(U73*'Motore 2023'!$E$29,2)</f>
        <v>0</v>
      </c>
      <c r="X73" s="106">
        <f>ROUND(V73*'Motore 2021'!$E$29,2)</f>
        <v>0</v>
      </c>
      <c r="Y73" s="106">
        <f>IF(K73-M73-S73&lt;'Motore 2023'!$H$30,(Ripartizione!K73-Ripartizione!M73-Ripartizione!S73),'Motore 2023'!$H$30)</f>
        <v>0</v>
      </c>
      <c r="Z73" s="106">
        <f>IF(L73-N73-T73&lt;'Motore 2021'!$H$30,(Ripartizione!L73-Ripartizione!N73-Ripartizione!T73),'Motore 2021'!$H$30)</f>
        <v>0</v>
      </c>
      <c r="AA73" s="106">
        <f t="shared" si="34"/>
        <v>0</v>
      </c>
      <c r="AB73" s="106">
        <f t="shared" si="35"/>
        <v>0</v>
      </c>
      <c r="AC73" s="106">
        <f>ROUND(AA73*'Motore 2023'!$E$30,2)</f>
        <v>0</v>
      </c>
      <c r="AD73" s="106">
        <f>ROUND(AB73*'Motore 2021'!$E$30,2)</f>
        <v>0</v>
      </c>
      <c r="AE73" s="106">
        <f>IF((K73-M73-S73-Y73)&lt;'Motore 2023'!$H$31, (K73-M73-S73-Y73),'Motore 2023'!$H$31)</f>
        <v>0</v>
      </c>
      <c r="AF73" s="106">
        <f>IF((L73-N73-T73-Z73)&lt;'Motore 2021'!$H$31, (L73-N73-T73-Z73),'Motore 2021'!$H$31)</f>
        <v>0</v>
      </c>
      <c r="AG73" s="106">
        <f t="shared" si="36"/>
        <v>0</v>
      </c>
      <c r="AH73" s="106">
        <f t="shared" si="37"/>
        <v>0</v>
      </c>
      <c r="AI73" s="106">
        <f>ROUND(AG73*'Motore 2023'!$E$31,2)</f>
        <v>0</v>
      </c>
      <c r="AJ73" s="106">
        <f>ROUND(AH73*'Motore 2021'!$E$31,2)</f>
        <v>0</v>
      </c>
      <c r="AK73" s="106">
        <f t="shared" si="17"/>
        <v>0</v>
      </c>
      <c r="AL73" s="106">
        <f t="shared" si="18"/>
        <v>0</v>
      </c>
      <c r="AM73" s="106">
        <f t="shared" si="38"/>
        <v>0</v>
      </c>
      <c r="AN73" s="106">
        <f t="shared" si="39"/>
        <v>0</v>
      </c>
      <c r="AO73" s="106">
        <f>ROUND(AM73*'Motore 2023'!$E$32,2)</f>
        <v>0</v>
      </c>
      <c r="AP73" s="106">
        <f>ROUND(AN73*'Motore 2021'!$E$32,2)</f>
        <v>0</v>
      </c>
      <c r="AQ73" s="117">
        <f>IF(B73&lt;&gt;0,((Q73+R73)*Ripartizione!B73),Q73+R73)</f>
        <v>0</v>
      </c>
      <c r="AR73" s="117">
        <f>IF(B73&lt;&gt;0,((Ripartizione!B73*W73)+(Ripartizione!B73*X73)), W73+X73)</f>
        <v>0</v>
      </c>
      <c r="AS73" s="117">
        <f t="shared" si="19"/>
        <v>0</v>
      </c>
      <c r="AT73" s="117">
        <f>IF(B73&lt;&gt;0,((Ripartizione!B73*AI73)+(Ripartizione!B73*AJ73)), AI73+AJ73)</f>
        <v>0</v>
      </c>
      <c r="AU73" s="117">
        <f>IF(B73&lt;&gt;0,((Ripartizione!B73*AO73)+(Ripartizione!B73*AP73)), AO73+AP73)</f>
        <v>0</v>
      </c>
      <c r="AV73" s="117">
        <f t="shared" si="20"/>
        <v>0</v>
      </c>
      <c r="AW73" s="117">
        <f t="shared" si="21"/>
        <v>0</v>
      </c>
      <c r="AX73" s="117">
        <f>IF($C$17="SI",((C73*'Motore 2023'!$B$35) + (D73*'Motore 2021'!$B$35)),0)</f>
        <v>0</v>
      </c>
      <c r="AY73" s="118">
        <f>IF($C$17="SI",((C73*'Motore 2023'!$B$35)+(C73*'Motore 2023'!$B$35)*10% + (D73*'Motore 2023'!$B$35)+(D73*'Motore 2023'!$B$35)*10%),0)</f>
        <v>0</v>
      </c>
      <c r="AZ73" s="119">
        <f>IF($C$17="SI",(((C73*'Motore 2023'!$B$38))+((D73*'Motore 2021'!$B$38))),0)</f>
        <v>0</v>
      </c>
      <c r="BA73" s="118">
        <f>IF($C$17="SI",(((C73*'Motore 2023'!$B$38)+((C73*'Motore 2023'!$B$38)*10%))+((D73*'Motore 2023'!$B$38)+((D73*'Motore 2023'!$B$38)*10%))),0)</f>
        <v>0</v>
      </c>
      <c r="BB73" s="118">
        <f t="shared" si="22"/>
        <v>0</v>
      </c>
      <c r="BC73" s="120">
        <f t="shared" si="23"/>
        <v>0</v>
      </c>
      <c r="BD73" s="120">
        <f>IF($C$17="SI",(C73*3*('Motore 2023'!$B$41+'Motore 2023'!$B$42+'Motore 2023'!$B$43+'Motore 2023'!$B$44)),(C73*1*('Motore 2023'!$B$41+'Motore 2023'!$B$42+'Motore 2023'!$B$43+'Motore 2023'!$B$44)))</f>
        <v>0</v>
      </c>
      <c r="BE73" s="121">
        <f>IF($C$17="SI",(D73*3*('Motore 2021'!$B$41+'Motore 2021'!$B$42+'Motore 2021'!$D$43+'Motore 2021'!$B$44)),(D73*1*('Motore 2021'!$B$41+'Motore 2021'!$B$42+'Motore 2021'!$D$43+'Motore 2021'!$B$44)))</f>
        <v>0</v>
      </c>
      <c r="BF73" s="120">
        <f>IF($C$17="SI",(C73*3*('Motore 2023'!$B$41+'Motore 2023'!$B$42+'Motore 2023'!$B$43+'Motore 2023'!$B$44))+((C73*3*('Motore 2023'!$B$41+'Motore 2023'!$B$42+'Motore 2023'!$B$43+'Motore 2023'!$B$44))*10%),(C73*1*('Motore 2023'!$B$41+'Motore 2023'!$B$42+'Motore 2023'!$B$43+'Motore 2023'!$B$44))+((C73*1*('Motore 2023'!$B$41+'Motore 2023'!$B$42+'Motore 2023'!$B$43+'Motore 2023'!$B$44))*10%))</f>
        <v>0</v>
      </c>
      <c r="BG73" s="120">
        <f>IF($C$17="SI",(D73*3*('Motore 2021'!$B$41+'Motore 2021'!$B$42+'Motore 2021'!$D$43+'Motore 2021'!$B$44))+((D73*3*('Motore 2021'!$B$41+'Motore 2021'!$B$42+'Motore 2021'!$D$43+'Motore 2021'!$B$44))*10%),(D73*1*('Motore 2021'!$B$41+'Motore 2021'!$B$42+'Motore 2021'!$D$43+'Motore 2021'!$B$44))+((D73*1*('Motore 2021'!$B$41+'Motore 2021'!$B$42+'Motore 2021'!$D$43+'Motore 2021'!$B$44))*10%))</f>
        <v>0</v>
      </c>
      <c r="BH73" s="120">
        <f t="shared" si="24"/>
        <v>0</v>
      </c>
      <c r="BI73" s="120">
        <f t="shared" si="25"/>
        <v>0</v>
      </c>
      <c r="BJ73" s="120">
        <f>IF(H73&lt;&gt;0,IF($C$17="SI",((('Motore 2023'!$B$47+'Motore 2023'!$B$50+'Motore 2023'!$B$53)/365)*$D$14)+(((('Motore 2023'!$B$47+'Motore 2023'!$B$50+'Motore 2021'!$B$53)/365)*$D$14)*10%),(('Motore 2023'!$B$53/365)*$D$14)+(('Motore 2023'!$B$53/365)*$D$14)*10%),0)</f>
        <v>0</v>
      </c>
      <c r="BK73" s="120">
        <f>IF(H73&lt;&gt;0,IF($C$17="SI",((('Motore 2021'!$B$47+'Motore 2021'!$B$50+'Motore 2021'!$B$53)/365)*$D$13)+(((('Motore 2021'!$B$47+'Motore 2021'!$B$50+'Motore 2021'!$B$53)/365)*$D$13)*10%),(('Motore 2021'!$B$53/365)*$D$13)+(('Motore 2021'!$B$53/365)*$D$13)*10%),0)</f>
        <v>0</v>
      </c>
      <c r="BL73" s="120">
        <f>IF(H73&lt;&gt;0,IF($C$17="SI",((('Motore 2023'!$B$47+'Motore 2023'!$B$50+'Motore 2023'!$B$53)/365)*$D$14),(('Motore 2023'!$B$53/365)*$D$14)),0)</f>
        <v>0</v>
      </c>
      <c r="BM73" s="120">
        <f>IF(H73&lt;&gt;0,IF($C$17="SI",((('Motore 2021'!$B$47+'Motore 2021'!$B$50+'Motore 2021'!$B$53)/365)*$D$13),(('Motore 2021'!$B$53/365)*$D$13)),0)</f>
        <v>0</v>
      </c>
      <c r="BN73" s="120">
        <f t="shared" si="26"/>
        <v>0</v>
      </c>
      <c r="BO73" s="122">
        <f t="shared" si="27"/>
        <v>0</v>
      </c>
      <c r="BP73" s="42"/>
    </row>
    <row r="74" spans="1:68" x14ac:dyDescent="0.3">
      <c r="A74" s="65" t="s">
        <v>114</v>
      </c>
      <c r="B74" s="51">
        <v>0</v>
      </c>
      <c r="C74" s="51">
        <v>0</v>
      </c>
      <c r="D74" s="51">
        <v>0</v>
      </c>
      <c r="E74" s="51">
        <f t="shared" si="12"/>
        <v>0</v>
      </c>
      <c r="F74" s="55" t="s">
        <v>8</v>
      </c>
      <c r="G74" s="62">
        <f t="shared" si="13"/>
        <v>0</v>
      </c>
      <c r="H74" s="62">
        <f t="shared" si="14"/>
        <v>0</v>
      </c>
      <c r="I74" s="63">
        <f t="shared" si="15"/>
        <v>0</v>
      </c>
      <c r="J74" s="63">
        <f t="shared" si="16"/>
        <v>0</v>
      </c>
      <c r="K74" s="64">
        <f t="shared" si="28"/>
        <v>0</v>
      </c>
      <c r="L74" s="64">
        <f t="shared" si="29"/>
        <v>0</v>
      </c>
      <c r="M74" s="106">
        <f>IF(K74&lt;'Motore 2023'!$H$28,Ripartizione!K74,'Motore 2023'!$H$28)</f>
        <v>0</v>
      </c>
      <c r="N74" s="106">
        <f>IF(L74&lt;'Motore 2021'!$H$28,Ripartizione!L74,'Motore 2021'!$H$28)</f>
        <v>0</v>
      </c>
      <c r="O74" s="106">
        <f t="shared" si="30"/>
        <v>0</v>
      </c>
      <c r="P74" s="106">
        <f t="shared" si="31"/>
        <v>0</v>
      </c>
      <c r="Q74" s="106">
        <f>ROUND(O74*'Motore 2023'!$E$28,2)</f>
        <v>0</v>
      </c>
      <c r="R74" s="106">
        <f>ROUND(P74*'Motore 2021'!$E$28,2)</f>
        <v>0</v>
      </c>
      <c r="S74" s="106">
        <f>IF((K74-M74)&lt;'Motore 2023'!$H$29,(K74-M74),'Motore 2023'!$H$29)</f>
        <v>0</v>
      </c>
      <c r="T74" s="106">
        <f>IF((L74-N74)&lt;'Motore 2021'!$H$29,(L74-N74),'Motore 2021'!$H$29)</f>
        <v>0</v>
      </c>
      <c r="U74" s="106">
        <f t="shared" si="32"/>
        <v>0</v>
      </c>
      <c r="V74" s="106">
        <f t="shared" si="33"/>
        <v>0</v>
      </c>
      <c r="W74" s="106">
        <f>ROUND(U74*'Motore 2023'!$E$29,2)</f>
        <v>0</v>
      </c>
      <c r="X74" s="106">
        <f>ROUND(V74*'Motore 2021'!$E$29,2)</f>
        <v>0</v>
      </c>
      <c r="Y74" s="106">
        <f>IF(K74-M74-S74&lt;'Motore 2023'!$H$30,(Ripartizione!K74-Ripartizione!M74-Ripartizione!S74),'Motore 2023'!$H$30)</f>
        <v>0</v>
      </c>
      <c r="Z74" s="106">
        <f>IF(L74-N74-T74&lt;'Motore 2021'!$H$30,(Ripartizione!L74-Ripartizione!N74-Ripartizione!T74),'Motore 2021'!$H$30)</f>
        <v>0</v>
      </c>
      <c r="AA74" s="106">
        <f t="shared" si="34"/>
        <v>0</v>
      </c>
      <c r="AB74" s="106">
        <f t="shared" si="35"/>
        <v>0</v>
      </c>
      <c r="AC74" s="106">
        <f>ROUND(AA74*'Motore 2023'!$E$30,2)</f>
        <v>0</v>
      </c>
      <c r="AD74" s="106">
        <f>ROUND(AB74*'Motore 2021'!$E$30,2)</f>
        <v>0</v>
      </c>
      <c r="AE74" s="106">
        <f>IF((K74-M74-S74-Y74)&lt;'Motore 2023'!$H$31, (K74-M74-S74-Y74),'Motore 2023'!$H$31)</f>
        <v>0</v>
      </c>
      <c r="AF74" s="106">
        <f>IF((L74-N74-T74-Z74)&lt;'Motore 2021'!$H$31, (L74-N74-T74-Z74),'Motore 2021'!$H$31)</f>
        <v>0</v>
      </c>
      <c r="AG74" s="106">
        <f t="shared" si="36"/>
        <v>0</v>
      </c>
      <c r="AH74" s="106">
        <f t="shared" si="37"/>
        <v>0</v>
      </c>
      <c r="AI74" s="106">
        <f>ROUND(AG74*'Motore 2023'!$E$31,2)</f>
        <v>0</v>
      </c>
      <c r="AJ74" s="106">
        <f>ROUND(AH74*'Motore 2021'!$E$31,2)</f>
        <v>0</v>
      </c>
      <c r="AK74" s="106">
        <f t="shared" si="17"/>
        <v>0</v>
      </c>
      <c r="AL74" s="106">
        <f t="shared" si="18"/>
        <v>0</v>
      </c>
      <c r="AM74" s="106">
        <f t="shared" si="38"/>
        <v>0</v>
      </c>
      <c r="AN74" s="106">
        <f t="shared" si="39"/>
        <v>0</v>
      </c>
      <c r="AO74" s="106">
        <f>ROUND(AM74*'Motore 2023'!$E$32,2)</f>
        <v>0</v>
      </c>
      <c r="AP74" s="106">
        <f>ROUND(AN74*'Motore 2021'!$E$32,2)</f>
        <v>0</v>
      </c>
      <c r="AQ74" s="117">
        <f>IF(B74&lt;&gt;0,((Q74+R74)*Ripartizione!B74),Q74+R74)</f>
        <v>0</v>
      </c>
      <c r="AR74" s="117">
        <f>IF(B74&lt;&gt;0,((Ripartizione!B74*W74)+(Ripartizione!B74*X74)), W74+X74)</f>
        <v>0</v>
      </c>
      <c r="AS74" s="117">
        <f t="shared" si="19"/>
        <v>0</v>
      </c>
      <c r="AT74" s="117">
        <f>IF(B74&lt;&gt;0,((Ripartizione!B74*AI74)+(Ripartizione!B74*AJ74)), AI74+AJ74)</f>
        <v>0</v>
      </c>
      <c r="AU74" s="117">
        <f>IF(B74&lt;&gt;0,((Ripartizione!B74*AO74)+(Ripartizione!B74*AP74)), AO74+AP74)</f>
        <v>0</v>
      </c>
      <c r="AV74" s="117">
        <f t="shared" si="20"/>
        <v>0</v>
      </c>
      <c r="AW74" s="117">
        <f t="shared" si="21"/>
        <v>0</v>
      </c>
      <c r="AX74" s="117">
        <f>IF($C$17="SI",((C74*'Motore 2023'!$B$35) + (D74*'Motore 2021'!$B$35)),0)</f>
        <v>0</v>
      </c>
      <c r="AY74" s="118">
        <f>IF($C$17="SI",((C74*'Motore 2023'!$B$35)+(C74*'Motore 2023'!$B$35)*10% + (D74*'Motore 2023'!$B$35)+(D74*'Motore 2023'!$B$35)*10%),0)</f>
        <v>0</v>
      </c>
      <c r="AZ74" s="119">
        <f>IF($C$17="SI",(((C74*'Motore 2023'!$B$38))+((D74*'Motore 2021'!$B$38))),0)</f>
        <v>0</v>
      </c>
      <c r="BA74" s="118">
        <f>IF($C$17="SI",(((C74*'Motore 2023'!$B$38)+((C74*'Motore 2023'!$B$38)*10%))+((D74*'Motore 2023'!$B$38)+((D74*'Motore 2023'!$B$38)*10%))),0)</f>
        <v>0</v>
      </c>
      <c r="BB74" s="118">
        <f t="shared" si="22"/>
        <v>0</v>
      </c>
      <c r="BC74" s="120">
        <f t="shared" si="23"/>
        <v>0</v>
      </c>
      <c r="BD74" s="120">
        <f>IF($C$17="SI",(C74*3*('Motore 2023'!$B$41+'Motore 2023'!$B$42+'Motore 2023'!$B$43+'Motore 2023'!$B$44)),(C74*1*('Motore 2023'!$B$41+'Motore 2023'!$B$42+'Motore 2023'!$B$43+'Motore 2023'!$B$44)))</f>
        <v>0</v>
      </c>
      <c r="BE74" s="121">
        <f>IF($C$17="SI",(D74*3*('Motore 2021'!$B$41+'Motore 2021'!$B$42+'Motore 2021'!$D$43+'Motore 2021'!$B$44)),(D74*1*('Motore 2021'!$B$41+'Motore 2021'!$B$42+'Motore 2021'!$D$43+'Motore 2021'!$B$44)))</f>
        <v>0</v>
      </c>
      <c r="BF74" s="120">
        <f>IF($C$17="SI",(C74*3*('Motore 2023'!$B$41+'Motore 2023'!$B$42+'Motore 2023'!$B$43+'Motore 2023'!$B$44))+((C74*3*('Motore 2023'!$B$41+'Motore 2023'!$B$42+'Motore 2023'!$B$43+'Motore 2023'!$B$44))*10%),(C74*1*('Motore 2023'!$B$41+'Motore 2023'!$B$42+'Motore 2023'!$B$43+'Motore 2023'!$B$44))+((C74*1*('Motore 2023'!$B$41+'Motore 2023'!$B$42+'Motore 2023'!$B$43+'Motore 2023'!$B$44))*10%))</f>
        <v>0</v>
      </c>
      <c r="BG74" s="120">
        <f>IF($C$17="SI",(D74*3*('Motore 2021'!$B$41+'Motore 2021'!$B$42+'Motore 2021'!$D$43+'Motore 2021'!$B$44))+((D74*3*('Motore 2021'!$B$41+'Motore 2021'!$B$42+'Motore 2021'!$D$43+'Motore 2021'!$B$44))*10%),(D74*1*('Motore 2021'!$B$41+'Motore 2021'!$B$42+'Motore 2021'!$D$43+'Motore 2021'!$B$44))+((D74*1*('Motore 2021'!$B$41+'Motore 2021'!$B$42+'Motore 2021'!$D$43+'Motore 2021'!$B$44))*10%))</f>
        <v>0</v>
      </c>
      <c r="BH74" s="120">
        <f t="shared" si="24"/>
        <v>0</v>
      </c>
      <c r="BI74" s="120">
        <f t="shared" si="25"/>
        <v>0</v>
      </c>
      <c r="BJ74" s="120">
        <f>IF(H74&lt;&gt;0,IF($C$17="SI",((('Motore 2023'!$B$47+'Motore 2023'!$B$50+'Motore 2023'!$B$53)/365)*$D$14)+(((('Motore 2023'!$B$47+'Motore 2023'!$B$50+'Motore 2021'!$B$53)/365)*$D$14)*10%),(('Motore 2023'!$B$53/365)*$D$14)+(('Motore 2023'!$B$53/365)*$D$14)*10%),0)</f>
        <v>0</v>
      </c>
      <c r="BK74" s="120">
        <f>IF(H74&lt;&gt;0,IF($C$17="SI",((('Motore 2021'!$B$47+'Motore 2021'!$B$50+'Motore 2021'!$B$53)/365)*$D$13)+(((('Motore 2021'!$B$47+'Motore 2021'!$B$50+'Motore 2021'!$B$53)/365)*$D$13)*10%),(('Motore 2021'!$B$53/365)*$D$13)+(('Motore 2021'!$B$53/365)*$D$13)*10%),0)</f>
        <v>0</v>
      </c>
      <c r="BL74" s="120">
        <f>IF(H74&lt;&gt;0,IF($C$17="SI",((('Motore 2023'!$B$47+'Motore 2023'!$B$50+'Motore 2023'!$B$53)/365)*$D$14),(('Motore 2023'!$B$53/365)*$D$14)),0)</f>
        <v>0</v>
      </c>
      <c r="BM74" s="120">
        <f>IF(H74&lt;&gt;0,IF($C$17="SI",((('Motore 2021'!$B$47+'Motore 2021'!$B$50+'Motore 2021'!$B$53)/365)*$D$13),(('Motore 2021'!$B$53/365)*$D$13)),0)</f>
        <v>0</v>
      </c>
      <c r="BN74" s="120">
        <f t="shared" si="26"/>
        <v>0</v>
      </c>
      <c r="BO74" s="122">
        <f t="shared" si="27"/>
        <v>0</v>
      </c>
      <c r="BP74" s="42"/>
    </row>
    <row r="75" spans="1:68" x14ac:dyDescent="0.3">
      <c r="A75" s="65" t="s">
        <v>115</v>
      </c>
      <c r="B75" s="51">
        <v>0</v>
      </c>
      <c r="C75" s="51">
        <v>0</v>
      </c>
      <c r="D75" s="51">
        <v>0</v>
      </c>
      <c r="E75" s="51">
        <f t="shared" si="12"/>
        <v>0</v>
      </c>
      <c r="F75" s="55" t="s">
        <v>8</v>
      </c>
      <c r="G75" s="62">
        <f t="shared" si="13"/>
        <v>0</v>
      </c>
      <c r="H75" s="62">
        <f t="shared" si="14"/>
        <v>0</v>
      </c>
      <c r="I75" s="63">
        <f t="shared" si="15"/>
        <v>0</v>
      </c>
      <c r="J75" s="63">
        <f t="shared" si="16"/>
        <v>0</v>
      </c>
      <c r="K75" s="64">
        <f t="shared" si="28"/>
        <v>0</v>
      </c>
      <c r="L75" s="64">
        <f t="shared" si="29"/>
        <v>0</v>
      </c>
      <c r="M75" s="106">
        <f>IF(K75&lt;'Motore 2023'!$H$28,Ripartizione!K75,'Motore 2023'!$H$28)</f>
        <v>0</v>
      </c>
      <c r="N75" s="106">
        <f>IF(L75&lt;'Motore 2021'!$H$28,Ripartizione!L75,'Motore 2021'!$H$28)</f>
        <v>0</v>
      </c>
      <c r="O75" s="106">
        <f t="shared" si="30"/>
        <v>0</v>
      </c>
      <c r="P75" s="106">
        <f t="shared" si="31"/>
        <v>0</v>
      </c>
      <c r="Q75" s="106">
        <f>ROUND(O75*'Motore 2023'!$E$28,2)</f>
        <v>0</v>
      </c>
      <c r="R75" s="106">
        <f>ROUND(P75*'Motore 2021'!$E$28,2)</f>
        <v>0</v>
      </c>
      <c r="S75" s="106">
        <f>IF((K75-M75)&lt;'Motore 2023'!$H$29,(K75-M75),'Motore 2023'!$H$29)</f>
        <v>0</v>
      </c>
      <c r="T75" s="106">
        <f>IF((L75-N75)&lt;'Motore 2021'!$H$29,(L75-N75),'Motore 2021'!$H$29)</f>
        <v>0</v>
      </c>
      <c r="U75" s="106">
        <f t="shared" si="32"/>
        <v>0</v>
      </c>
      <c r="V75" s="106">
        <f t="shared" si="33"/>
        <v>0</v>
      </c>
      <c r="W75" s="106">
        <f>ROUND(U75*'Motore 2023'!$E$29,2)</f>
        <v>0</v>
      </c>
      <c r="X75" s="106">
        <f>ROUND(V75*'Motore 2021'!$E$29,2)</f>
        <v>0</v>
      </c>
      <c r="Y75" s="106">
        <f>IF(K75-M75-S75&lt;'Motore 2023'!$H$30,(Ripartizione!K75-Ripartizione!M75-Ripartizione!S75),'Motore 2023'!$H$30)</f>
        <v>0</v>
      </c>
      <c r="Z75" s="106">
        <f>IF(L75-N75-T75&lt;'Motore 2021'!$H$30,(Ripartizione!L75-Ripartizione!N75-Ripartizione!T75),'Motore 2021'!$H$30)</f>
        <v>0</v>
      </c>
      <c r="AA75" s="106">
        <f t="shared" si="34"/>
        <v>0</v>
      </c>
      <c r="AB75" s="106">
        <f t="shared" si="35"/>
        <v>0</v>
      </c>
      <c r="AC75" s="106">
        <f>ROUND(AA75*'Motore 2023'!$E$30,2)</f>
        <v>0</v>
      </c>
      <c r="AD75" s="106">
        <f>ROUND(AB75*'Motore 2021'!$E$30,2)</f>
        <v>0</v>
      </c>
      <c r="AE75" s="106">
        <f>IF((K75-M75-S75-Y75)&lt;'Motore 2023'!$H$31, (K75-M75-S75-Y75),'Motore 2023'!$H$31)</f>
        <v>0</v>
      </c>
      <c r="AF75" s="106">
        <f>IF((L75-N75-T75-Z75)&lt;'Motore 2021'!$H$31, (L75-N75-T75-Z75),'Motore 2021'!$H$31)</f>
        <v>0</v>
      </c>
      <c r="AG75" s="106">
        <f t="shared" si="36"/>
        <v>0</v>
      </c>
      <c r="AH75" s="106">
        <f t="shared" si="37"/>
        <v>0</v>
      </c>
      <c r="AI75" s="106">
        <f>ROUND(AG75*'Motore 2023'!$E$31,2)</f>
        <v>0</v>
      </c>
      <c r="AJ75" s="106">
        <f>ROUND(AH75*'Motore 2021'!$E$31,2)</f>
        <v>0</v>
      </c>
      <c r="AK75" s="106">
        <f t="shared" si="17"/>
        <v>0</v>
      </c>
      <c r="AL75" s="106">
        <f t="shared" si="18"/>
        <v>0</v>
      </c>
      <c r="AM75" s="106">
        <f t="shared" si="38"/>
        <v>0</v>
      </c>
      <c r="AN75" s="106">
        <f t="shared" si="39"/>
        <v>0</v>
      </c>
      <c r="AO75" s="106">
        <f>ROUND(AM75*'Motore 2023'!$E$32,2)</f>
        <v>0</v>
      </c>
      <c r="AP75" s="106">
        <f>ROUND(AN75*'Motore 2021'!$E$32,2)</f>
        <v>0</v>
      </c>
      <c r="AQ75" s="117">
        <f>IF(B75&lt;&gt;0,((Q75+R75)*Ripartizione!B75),Q75+R75)</f>
        <v>0</v>
      </c>
      <c r="AR75" s="117">
        <f>IF(B75&lt;&gt;0,((Ripartizione!B75*W75)+(Ripartizione!B75*X75)), W75+X75)</f>
        <v>0</v>
      </c>
      <c r="AS75" s="117">
        <f t="shared" si="19"/>
        <v>0</v>
      </c>
      <c r="AT75" s="117">
        <f>IF(B75&lt;&gt;0,((Ripartizione!B75*AI75)+(Ripartizione!B75*AJ75)), AI75+AJ75)</f>
        <v>0</v>
      </c>
      <c r="AU75" s="117">
        <f>IF(B75&lt;&gt;0,((Ripartizione!B75*AO75)+(Ripartizione!B75*AP75)), AO75+AP75)</f>
        <v>0</v>
      </c>
      <c r="AV75" s="117">
        <f t="shared" si="20"/>
        <v>0</v>
      </c>
      <c r="AW75" s="117">
        <f t="shared" si="21"/>
        <v>0</v>
      </c>
      <c r="AX75" s="117">
        <f>IF($C$17="SI",((C75*'Motore 2023'!$B$35) + (D75*'Motore 2021'!$B$35)),0)</f>
        <v>0</v>
      </c>
      <c r="AY75" s="118">
        <f>IF($C$17="SI",((C75*'Motore 2023'!$B$35)+(C75*'Motore 2023'!$B$35)*10% + (D75*'Motore 2023'!$B$35)+(D75*'Motore 2023'!$B$35)*10%),0)</f>
        <v>0</v>
      </c>
      <c r="AZ75" s="119">
        <f>IF($C$17="SI",(((C75*'Motore 2023'!$B$38))+((D75*'Motore 2021'!$B$38))),0)</f>
        <v>0</v>
      </c>
      <c r="BA75" s="118">
        <f>IF($C$17="SI",(((C75*'Motore 2023'!$B$38)+((C75*'Motore 2023'!$B$38)*10%))+((D75*'Motore 2023'!$B$38)+((D75*'Motore 2023'!$B$38)*10%))),0)</f>
        <v>0</v>
      </c>
      <c r="BB75" s="118">
        <f t="shared" si="22"/>
        <v>0</v>
      </c>
      <c r="BC75" s="120">
        <f t="shared" si="23"/>
        <v>0</v>
      </c>
      <c r="BD75" s="120">
        <f>IF($C$17="SI",(C75*3*('Motore 2023'!$B$41+'Motore 2023'!$B$42+'Motore 2023'!$B$43+'Motore 2023'!$B$44)),(C75*1*('Motore 2023'!$B$41+'Motore 2023'!$B$42+'Motore 2023'!$B$43+'Motore 2023'!$B$44)))</f>
        <v>0</v>
      </c>
      <c r="BE75" s="121">
        <f>IF($C$17="SI",(D75*3*('Motore 2021'!$B$41+'Motore 2021'!$B$42+'Motore 2021'!$D$43+'Motore 2021'!$B$44)),(D75*1*('Motore 2021'!$B$41+'Motore 2021'!$B$42+'Motore 2021'!$D$43+'Motore 2021'!$B$44)))</f>
        <v>0</v>
      </c>
      <c r="BF75" s="120">
        <f>IF($C$17="SI",(C75*3*('Motore 2023'!$B$41+'Motore 2023'!$B$42+'Motore 2023'!$B$43+'Motore 2023'!$B$44))+((C75*3*('Motore 2023'!$B$41+'Motore 2023'!$B$42+'Motore 2023'!$B$43+'Motore 2023'!$B$44))*10%),(C75*1*('Motore 2023'!$B$41+'Motore 2023'!$B$42+'Motore 2023'!$B$43+'Motore 2023'!$B$44))+((C75*1*('Motore 2023'!$B$41+'Motore 2023'!$B$42+'Motore 2023'!$B$43+'Motore 2023'!$B$44))*10%))</f>
        <v>0</v>
      </c>
      <c r="BG75" s="120">
        <f>IF($C$17="SI",(D75*3*('Motore 2021'!$B$41+'Motore 2021'!$B$42+'Motore 2021'!$D$43+'Motore 2021'!$B$44))+((D75*3*('Motore 2021'!$B$41+'Motore 2021'!$B$42+'Motore 2021'!$D$43+'Motore 2021'!$B$44))*10%),(D75*1*('Motore 2021'!$B$41+'Motore 2021'!$B$42+'Motore 2021'!$D$43+'Motore 2021'!$B$44))+((D75*1*('Motore 2021'!$B$41+'Motore 2021'!$B$42+'Motore 2021'!$D$43+'Motore 2021'!$B$44))*10%))</f>
        <v>0</v>
      </c>
      <c r="BH75" s="120">
        <f t="shared" si="24"/>
        <v>0</v>
      </c>
      <c r="BI75" s="120">
        <f t="shared" si="25"/>
        <v>0</v>
      </c>
      <c r="BJ75" s="120">
        <f>IF(H75&lt;&gt;0,IF($C$17="SI",((('Motore 2023'!$B$47+'Motore 2023'!$B$50+'Motore 2023'!$B$53)/365)*$D$14)+(((('Motore 2023'!$B$47+'Motore 2023'!$B$50+'Motore 2021'!$B$53)/365)*$D$14)*10%),(('Motore 2023'!$B$53/365)*$D$14)+(('Motore 2023'!$B$53/365)*$D$14)*10%),0)</f>
        <v>0</v>
      </c>
      <c r="BK75" s="120">
        <f>IF(H75&lt;&gt;0,IF($C$17="SI",((('Motore 2021'!$B$47+'Motore 2021'!$B$50+'Motore 2021'!$B$53)/365)*$D$13)+(((('Motore 2021'!$B$47+'Motore 2021'!$B$50+'Motore 2021'!$B$53)/365)*$D$13)*10%),(('Motore 2021'!$B$53/365)*$D$13)+(('Motore 2021'!$B$53/365)*$D$13)*10%),0)</f>
        <v>0</v>
      </c>
      <c r="BL75" s="120">
        <f>IF(H75&lt;&gt;0,IF($C$17="SI",((('Motore 2023'!$B$47+'Motore 2023'!$B$50+'Motore 2023'!$B$53)/365)*$D$14),(('Motore 2023'!$B$53/365)*$D$14)),0)</f>
        <v>0</v>
      </c>
      <c r="BM75" s="120">
        <f>IF(H75&lt;&gt;0,IF($C$17="SI",((('Motore 2021'!$B$47+'Motore 2021'!$B$50+'Motore 2021'!$B$53)/365)*$D$13),(('Motore 2021'!$B$53/365)*$D$13)),0)</f>
        <v>0</v>
      </c>
      <c r="BN75" s="120">
        <f t="shared" si="26"/>
        <v>0</v>
      </c>
      <c r="BO75" s="122">
        <f t="shared" si="27"/>
        <v>0</v>
      </c>
      <c r="BP75" s="42"/>
    </row>
    <row r="76" spans="1:68" x14ac:dyDescent="0.3">
      <c r="A76" s="65" t="s">
        <v>116</v>
      </c>
      <c r="B76" s="51">
        <v>0</v>
      </c>
      <c r="C76" s="51">
        <v>0</v>
      </c>
      <c r="D76" s="51">
        <v>0</v>
      </c>
      <c r="E76" s="51">
        <f t="shared" si="12"/>
        <v>0</v>
      </c>
      <c r="F76" s="55" t="s">
        <v>8</v>
      </c>
      <c r="G76" s="62">
        <f t="shared" si="13"/>
        <v>0</v>
      </c>
      <c r="H76" s="62">
        <f t="shared" si="14"/>
        <v>0</v>
      </c>
      <c r="I76" s="63">
        <f t="shared" si="15"/>
        <v>0</v>
      </c>
      <c r="J76" s="63">
        <f t="shared" si="16"/>
        <v>0</v>
      </c>
      <c r="K76" s="64">
        <f t="shared" si="28"/>
        <v>0</v>
      </c>
      <c r="L76" s="64">
        <f t="shared" si="29"/>
        <v>0</v>
      </c>
      <c r="M76" s="106">
        <f>IF(K76&lt;'Motore 2023'!$H$28,Ripartizione!K76,'Motore 2023'!$H$28)</f>
        <v>0</v>
      </c>
      <c r="N76" s="106">
        <f>IF(L76&lt;'Motore 2021'!$H$28,Ripartizione!L76,'Motore 2021'!$H$28)</f>
        <v>0</v>
      </c>
      <c r="O76" s="106">
        <f t="shared" si="30"/>
        <v>0</v>
      </c>
      <c r="P76" s="106">
        <f t="shared" si="31"/>
        <v>0</v>
      </c>
      <c r="Q76" s="106">
        <f>ROUND(O76*'Motore 2023'!$E$28,2)</f>
        <v>0</v>
      </c>
      <c r="R76" s="106">
        <f>ROUND(P76*'Motore 2021'!$E$28,2)</f>
        <v>0</v>
      </c>
      <c r="S76" s="106">
        <f>IF((K76-M76)&lt;'Motore 2023'!$H$29,(K76-M76),'Motore 2023'!$H$29)</f>
        <v>0</v>
      </c>
      <c r="T76" s="106">
        <f>IF((L76-N76)&lt;'Motore 2021'!$H$29,(L76-N76),'Motore 2021'!$H$29)</f>
        <v>0</v>
      </c>
      <c r="U76" s="106">
        <f t="shared" si="32"/>
        <v>0</v>
      </c>
      <c r="V76" s="106">
        <f t="shared" si="33"/>
        <v>0</v>
      </c>
      <c r="W76" s="106">
        <f>ROUND(U76*'Motore 2023'!$E$29,2)</f>
        <v>0</v>
      </c>
      <c r="X76" s="106">
        <f>ROUND(V76*'Motore 2021'!$E$29,2)</f>
        <v>0</v>
      </c>
      <c r="Y76" s="106">
        <f>IF(K76-M76-S76&lt;'Motore 2023'!$H$30,(Ripartizione!K76-Ripartizione!M76-Ripartizione!S76),'Motore 2023'!$H$30)</f>
        <v>0</v>
      </c>
      <c r="Z76" s="106">
        <f>IF(L76-N76-T76&lt;'Motore 2021'!$H$30,(Ripartizione!L76-Ripartizione!N76-Ripartizione!T76),'Motore 2021'!$H$30)</f>
        <v>0</v>
      </c>
      <c r="AA76" s="106">
        <f t="shared" si="34"/>
        <v>0</v>
      </c>
      <c r="AB76" s="106">
        <f t="shared" si="35"/>
        <v>0</v>
      </c>
      <c r="AC76" s="106">
        <f>ROUND(AA76*'Motore 2023'!$E$30,2)</f>
        <v>0</v>
      </c>
      <c r="AD76" s="106">
        <f>ROUND(AB76*'Motore 2021'!$E$30,2)</f>
        <v>0</v>
      </c>
      <c r="AE76" s="106">
        <f>IF((K76-M76-S76-Y76)&lt;'Motore 2023'!$H$31, (K76-M76-S76-Y76),'Motore 2023'!$H$31)</f>
        <v>0</v>
      </c>
      <c r="AF76" s="106">
        <f>IF((L76-N76-T76-Z76)&lt;'Motore 2021'!$H$31, (L76-N76-T76-Z76),'Motore 2021'!$H$31)</f>
        <v>0</v>
      </c>
      <c r="AG76" s="106">
        <f t="shared" si="36"/>
        <v>0</v>
      </c>
      <c r="AH76" s="106">
        <f t="shared" si="37"/>
        <v>0</v>
      </c>
      <c r="AI76" s="106">
        <f>ROUND(AG76*'Motore 2023'!$E$31,2)</f>
        <v>0</v>
      </c>
      <c r="AJ76" s="106">
        <f>ROUND(AH76*'Motore 2021'!$E$31,2)</f>
        <v>0</v>
      </c>
      <c r="AK76" s="106">
        <f t="shared" si="17"/>
        <v>0</v>
      </c>
      <c r="AL76" s="106">
        <f t="shared" si="18"/>
        <v>0</v>
      </c>
      <c r="AM76" s="106">
        <f t="shared" si="38"/>
        <v>0</v>
      </c>
      <c r="AN76" s="106">
        <f t="shared" si="39"/>
        <v>0</v>
      </c>
      <c r="AO76" s="106">
        <f>ROUND(AM76*'Motore 2023'!$E$32,2)</f>
        <v>0</v>
      </c>
      <c r="AP76" s="106">
        <f>ROUND(AN76*'Motore 2021'!$E$32,2)</f>
        <v>0</v>
      </c>
      <c r="AQ76" s="117">
        <f>IF(B76&lt;&gt;0,((Q76+R76)*Ripartizione!B76),Q76+R76)</f>
        <v>0</v>
      </c>
      <c r="AR76" s="117">
        <f>IF(B76&lt;&gt;0,((Ripartizione!B76*W76)+(Ripartizione!B76*X76)), W76+X76)</f>
        <v>0</v>
      </c>
      <c r="AS76" s="117">
        <f t="shared" si="19"/>
        <v>0</v>
      </c>
      <c r="AT76" s="117">
        <f>IF(B76&lt;&gt;0,((Ripartizione!B76*AI76)+(Ripartizione!B76*AJ76)), AI76+AJ76)</f>
        <v>0</v>
      </c>
      <c r="AU76" s="117">
        <f>IF(B76&lt;&gt;0,((Ripartizione!B76*AO76)+(Ripartizione!B76*AP76)), AO76+AP76)</f>
        <v>0</v>
      </c>
      <c r="AV76" s="117">
        <f t="shared" si="20"/>
        <v>0</v>
      </c>
      <c r="AW76" s="117">
        <f t="shared" si="21"/>
        <v>0</v>
      </c>
      <c r="AX76" s="117">
        <f>IF($C$17="SI",((C76*'Motore 2023'!$B$35) + (D76*'Motore 2021'!$B$35)),0)</f>
        <v>0</v>
      </c>
      <c r="AY76" s="118">
        <f>IF($C$17="SI",((C76*'Motore 2023'!$B$35)+(C76*'Motore 2023'!$B$35)*10% + (D76*'Motore 2023'!$B$35)+(D76*'Motore 2023'!$B$35)*10%),0)</f>
        <v>0</v>
      </c>
      <c r="AZ76" s="119">
        <f>IF($C$17="SI",(((C76*'Motore 2023'!$B$38))+((D76*'Motore 2021'!$B$38))),0)</f>
        <v>0</v>
      </c>
      <c r="BA76" s="118">
        <f>IF($C$17="SI",(((C76*'Motore 2023'!$B$38)+((C76*'Motore 2023'!$B$38)*10%))+((D76*'Motore 2023'!$B$38)+((D76*'Motore 2023'!$B$38)*10%))),0)</f>
        <v>0</v>
      </c>
      <c r="BB76" s="118">
        <f t="shared" si="22"/>
        <v>0</v>
      </c>
      <c r="BC76" s="120">
        <f t="shared" si="23"/>
        <v>0</v>
      </c>
      <c r="BD76" s="120">
        <f>IF($C$17="SI",(C76*3*('Motore 2023'!$B$41+'Motore 2023'!$B$42+'Motore 2023'!$B$43+'Motore 2023'!$B$44)),(C76*1*('Motore 2023'!$B$41+'Motore 2023'!$B$42+'Motore 2023'!$B$43+'Motore 2023'!$B$44)))</f>
        <v>0</v>
      </c>
      <c r="BE76" s="121">
        <f>IF($C$17="SI",(D76*3*('Motore 2021'!$B$41+'Motore 2021'!$B$42+'Motore 2021'!$D$43+'Motore 2021'!$B$44)),(D76*1*('Motore 2021'!$B$41+'Motore 2021'!$B$42+'Motore 2021'!$D$43+'Motore 2021'!$B$44)))</f>
        <v>0</v>
      </c>
      <c r="BF76" s="120">
        <f>IF($C$17="SI",(C76*3*('Motore 2023'!$B$41+'Motore 2023'!$B$42+'Motore 2023'!$B$43+'Motore 2023'!$B$44))+((C76*3*('Motore 2023'!$B$41+'Motore 2023'!$B$42+'Motore 2023'!$B$43+'Motore 2023'!$B$44))*10%),(C76*1*('Motore 2023'!$B$41+'Motore 2023'!$B$42+'Motore 2023'!$B$43+'Motore 2023'!$B$44))+((C76*1*('Motore 2023'!$B$41+'Motore 2023'!$B$42+'Motore 2023'!$B$43+'Motore 2023'!$B$44))*10%))</f>
        <v>0</v>
      </c>
      <c r="BG76" s="120">
        <f>IF($C$17="SI",(D76*3*('Motore 2021'!$B$41+'Motore 2021'!$B$42+'Motore 2021'!$D$43+'Motore 2021'!$B$44))+((D76*3*('Motore 2021'!$B$41+'Motore 2021'!$B$42+'Motore 2021'!$D$43+'Motore 2021'!$B$44))*10%),(D76*1*('Motore 2021'!$B$41+'Motore 2021'!$B$42+'Motore 2021'!$D$43+'Motore 2021'!$B$44))+((D76*1*('Motore 2021'!$B$41+'Motore 2021'!$B$42+'Motore 2021'!$D$43+'Motore 2021'!$B$44))*10%))</f>
        <v>0</v>
      </c>
      <c r="BH76" s="120">
        <f t="shared" si="24"/>
        <v>0</v>
      </c>
      <c r="BI76" s="120">
        <f t="shared" si="25"/>
        <v>0</v>
      </c>
      <c r="BJ76" s="120">
        <f>IF(H76&lt;&gt;0,IF($C$17="SI",((('Motore 2023'!$B$47+'Motore 2023'!$B$50+'Motore 2023'!$B$53)/365)*$D$14)+(((('Motore 2023'!$B$47+'Motore 2023'!$B$50+'Motore 2021'!$B$53)/365)*$D$14)*10%),(('Motore 2023'!$B$53/365)*$D$14)+(('Motore 2023'!$B$53/365)*$D$14)*10%),0)</f>
        <v>0</v>
      </c>
      <c r="BK76" s="120">
        <f>IF(H76&lt;&gt;0,IF($C$17="SI",((('Motore 2021'!$B$47+'Motore 2021'!$B$50+'Motore 2021'!$B$53)/365)*$D$13)+(((('Motore 2021'!$B$47+'Motore 2021'!$B$50+'Motore 2021'!$B$53)/365)*$D$13)*10%),(('Motore 2021'!$B$53/365)*$D$13)+(('Motore 2021'!$B$53/365)*$D$13)*10%),0)</f>
        <v>0</v>
      </c>
      <c r="BL76" s="120">
        <f>IF(H76&lt;&gt;0,IF($C$17="SI",((('Motore 2023'!$B$47+'Motore 2023'!$B$50+'Motore 2023'!$B$53)/365)*$D$14),(('Motore 2023'!$B$53/365)*$D$14)),0)</f>
        <v>0</v>
      </c>
      <c r="BM76" s="120">
        <f>IF(H76&lt;&gt;0,IF($C$17="SI",((('Motore 2021'!$B$47+'Motore 2021'!$B$50+'Motore 2021'!$B$53)/365)*$D$13),(('Motore 2021'!$B$53/365)*$D$13)),0)</f>
        <v>0</v>
      </c>
      <c r="BN76" s="120">
        <f t="shared" si="26"/>
        <v>0</v>
      </c>
      <c r="BO76" s="122">
        <f t="shared" si="27"/>
        <v>0</v>
      </c>
      <c r="BP76" s="42"/>
    </row>
    <row r="77" spans="1:68" x14ac:dyDescent="0.3">
      <c r="A77" s="65" t="s">
        <v>167</v>
      </c>
      <c r="B77" s="51">
        <v>0</v>
      </c>
      <c r="C77" s="51">
        <v>0</v>
      </c>
      <c r="D77" s="51">
        <v>0</v>
      </c>
      <c r="E77" s="51">
        <f t="shared" ref="E77:E126" si="40">IF(H77&lt;&gt;0,1,0)</f>
        <v>0</v>
      </c>
      <c r="F77" s="55" t="s">
        <v>8</v>
      </c>
      <c r="G77" s="62">
        <f t="shared" ref="G77:G126" si="41">C77+D77</f>
        <v>0</v>
      </c>
      <c r="H77" s="62">
        <f t="shared" ref="H77:H126" si="42">IF(B77&gt;0,G77+B77,G77)</f>
        <v>0</v>
      </c>
      <c r="I77" s="63">
        <f t="shared" ref="I77:I126" si="43">IF(B77&lt;&gt;0,C77/B77,C77)</f>
        <v>0</v>
      </c>
      <c r="J77" s="63">
        <f t="shared" ref="J77:J126" si="44">IF(B77&lt;&gt;0,D77/B77,D77)</f>
        <v>0</v>
      </c>
      <c r="K77" s="64">
        <f t="shared" si="28"/>
        <v>0</v>
      </c>
      <c r="L77" s="64">
        <f t="shared" si="29"/>
        <v>0</v>
      </c>
      <c r="M77" s="106">
        <f>IF(K77&lt;'Motore 2023'!$H$28,Ripartizione!K77,'Motore 2023'!$H$28)</f>
        <v>0</v>
      </c>
      <c r="N77" s="106">
        <f>IF(L77&lt;'Motore 2021'!$H$28,Ripartizione!L77,'Motore 2021'!$H$28)</f>
        <v>0</v>
      </c>
      <c r="O77" s="106">
        <f t="shared" si="30"/>
        <v>0</v>
      </c>
      <c r="P77" s="106">
        <f t="shared" si="31"/>
        <v>0</v>
      </c>
      <c r="Q77" s="106">
        <f>ROUND(O77*'Motore 2023'!$E$28,2)</f>
        <v>0</v>
      </c>
      <c r="R77" s="106">
        <f>ROUND(P77*'Motore 2021'!$E$28,2)</f>
        <v>0</v>
      </c>
      <c r="S77" s="106">
        <f>IF((K77-M77)&lt;'Motore 2023'!$H$29,(K77-M77),'Motore 2023'!$H$29)</f>
        <v>0</v>
      </c>
      <c r="T77" s="106">
        <f>IF((L77-N77)&lt;'Motore 2021'!$H$29,(L77-N77),'Motore 2021'!$H$29)</f>
        <v>0</v>
      </c>
      <c r="U77" s="106">
        <f t="shared" si="32"/>
        <v>0</v>
      </c>
      <c r="V77" s="106">
        <f t="shared" si="33"/>
        <v>0</v>
      </c>
      <c r="W77" s="106">
        <f>ROUND(U77*'Motore 2023'!$E$29,2)</f>
        <v>0</v>
      </c>
      <c r="X77" s="106">
        <f>ROUND(V77*'Motore 2021'!$E$29,2)</f>
        <v>0</v>
      </c>
      <c r="Y77" s="106">
        <f>IF(K77-M77-S77&lt;'Motore 2023'!$H$30,(Ripartizione!K77-Ripartizione!M77-Ripartizione!S77),'Motore 2023'!$H$30)</f>
        <v>0</v>
      </c>
      <c r="Z77" s="106">
        <f>IF(L77-N77-T77&lt;'Motore 2021'!$H$30,(Ripartizione!L77-Ripartizione!N77-Ripartizione!T77),'Motore 2021'!$H$30)</f>
        <v>0</v>
      </c>
      <c r="AA77" s="106">
        <f t="shared" si="34"/>
        <v>0</v>
      </c>
      <c r="AB77" s="106">
        <f t="shared" si="35"/>
        <v>0</v>
      </c>
      <c r="AC77" s="106">
        <f>ROUND(AA77*'Motore 2023'!$E$30,2)</f>
        <v>0</v>
      </c>
      <c r="AD77" s="106">
        <f>ROUND(AB77*'Motore 2021'!$E$30,2)</f>
        <v>0</v>
      </c>
      <c r="AE77" s="106">
        <f>IF((K77-M77-S77-Y77)&lt;'Motore 2023'!$H$31, (K77-M77-S77-Y77),'Motore 2023'!$H$31)</f>
        <v>0</v>
      </c>
      <c r="AF77" s="106">
        <f>IF((L77-N77-T77-Z77)&lt;'Motore 2021'!$H$31, (L77-N77-T77-Z77),'Motore 2021'!$H$31)</f>
        <v>0</v>
      </c>
      <c r="AG77" s="106">
        <f t="shared" si="36"/>
        <v>0</v>
      </c>
      <c r="AH77" s="106">
        <f t="shared" si="37"/>
        <v>0</v>
      </c>
      <c r="AI77" s="106">
        <f>ROUND(AG77*'Motore 2023'!$E$31,2)</f>
        <v>0</v>
      </c>
      <c r="AJ77" s="106">
        <f>ROUND(AH77*'Motore 2021'!$E$31,2)</f>
        <v>0</v>
      </c>
      <c r="AK77" s="106">
        <f t="shared" ref="AK77:AK126" si="45">(K77-M77-S77-Y77-AE77)</f>
        <v>0</v>
      </c>
      <c r="AL77" s="106">
        <f t="shared" ref="AL77:AL126" si="46">(L77-N77-T77-Z77-AF77)</f>
        <v>0</v>
      </c>
      <c r="AM77" s="106">
        <f t="shared" si="38"/>
        <v>0</v>
      </c>
      <c r="AN77" s="106">
        <f t="shared" si="39"/>
        <v>0</v>
      </c>
      <c r="AO77" s="106">
        <f>ROUND(AM77*'Motore 2023'!$E$32,2)</f>
        <v>0</v>
      </c>
      <c r="AP77" s="106">
        <f>ROUND(AN77*'Motore 2021'!$E$32,2)</f>
        <v>0</v>
      </c>
      <c r="AQ77" s="117">
        <f>IF(B77&lt;&gt;0,((Q77+R77)*Ripartizione!B77),Q77+R77)</f>
        <v>0</v>
      </c>
      <c r="AR77" s="117">
        <f>IF(B77&lt;&gt;0,((Ripartizione!B77*W77)+(Ripartizione!B77*X77)), W77+X77)</f>
        <v>0</v>
      </c>
      <c r="AS77" s="117">
        <f t="shared" ref="AS77:AS126" si="47">IF(B77&lt;&gt;0,((AC77*B77)+(AD77*B77)),AC77+AD77)</f>
        <v>0</v>
      </c>
      <c r="AT77" s="117">
        <f>IF(B77&lt;&gt;0,((Ripartizione!B77*AI77)+(Ripartizione!B77*AJ77)), AI77+AJ77)</f>
        <v>0</v>
      </c>
      <c r="AU77" s="117">
        <f>IF(B77&lt;&gt;0,((Ripartizione!B77*AO77)+(Ripartizione!B77*AP77)), AO77+AP77)</f>
        <v>0</v>
      </c>
      <c r="AV77" s="117">
        <f t="shared" ref="AV77:AV126" si="48">SUM(AQ77:AU77)</f>
        <v>0</v>
      </c>
      <c r="AW77" s="117">
        <f t="shared" ref="AW77:AW126" si="49">SUM(AQ77:AU77)+(SUM(AQ77:AU77)*10%)</f>
        <v>0</v>
      </c>
      <c r="AX77" s="117">
        <f>IF($C$17="SI",((C77*'Motore 2023'!$B$35) + (D77*'Motore 2021'!$B$35)),0)</f>
        <v>0</v>
      </c>
      <c r="AY77" s="118">
        <f>IF($C$17="SI",((C77*'Motore 2023'!$B$35)+(C77*'Motore 2023'!$B$35)*10% + (D77*'Motore 2023'!$B$35)+(D77*'Motore 2023'!$B$35)*10%),0)</f>
        <v>0</v>
      </c>
      <c r="AZ77" s="119">
        <f>IF($C$17="SI",(((C77*'Motore 2023'!$B$38))+((D77*'Motore 2021'!$B$38))),0)</f>
        <v>0</v>
      </c>
      <c r="BA77" s="118">
        <f>IF($C$17="SI",(((C77*'Motore 2023'!$B$38)+((C77*'Motore 2023'!$B$38)*10%))+((D77*'Motore 2023'!$B$38)+((D77*'Motore 2023'!$B$38)*10%))),0)</f>
        <v>0</v>
      </c>
      <c r="BB77" s="118">
        <f t="shared" ref="BB77:BB126" si="50">BD77+BE77</f>
        <v>0</v>
      </c>
      <c r="BC77" s="120">
        <f t="shared" ref="BC77:BC126" si="51">BF77+BG77</f>
        <v>0</v>
      </c>
      <c r="BD77" s="120">
        <f>IF($C$17="SI",(C77*3*('Motore 2023'!$B$41+'Motore 2023'!$B$42+'Motore 2023'!$B$43+'Motore 2023'!$B$44)),(C77*1*('Motore 2023'!$B$41+'Motore 2023'!$B$42+'Motore 2023'!$B$43+'Motore 2023'!$B$44)))</f>
        <v>0</v>
      </c>
      <c r="BE77" s="121">
        <f>IF($C$17="SI",(D77*3*('Motore 2021'!$B$41+'Motore 2021'!$B$42+'Motore 2021'!$D$43+'Motore 2021'!$B$44)),(D77*1*('Motore 2021'!$B$41+'Motore 2021'!$B$42+'Motore 2021'!$D$43+'Motore 2021'!$B$44)))</f>
        <v>0</v>
      </c>
      <c r="BF77" s="120">
        <f>IF($C$17="SI",(C77*3*('Motore 2023'!$B$41+'Motore 2023'!$B$42+'Motore 2023'!$B$43+'Motore 2023'!$B$44))+((C77*3*('Motore 2023'!$B$41+'Motore 2023'!$B$42+'Motore 2023'!$B$43+'Motore 2023'!$B$44))*10%),(C77*1*('Motore 2023'!$B$41+'Motore 2023'!$B$42+'Motore 2023'!$B$43+'Motore 2023'!$B$44))+((C77*1*('Motore 2023'!$B$41+'Motore 2023'!$B$42+'Motore 2023'!$B$43+'Motore 2023'!$B$44))*10%))</f>
        <v>0</v>
      </c>
      <c r="BG77" s="120">
        <f>IF($C$17="SI",(D77*3*('Motore 2021'!$B$41+'Motore 2021'!$B$42+'Motore 2021'!$D$43+'Motore 2021'!$B$44))+((D77*3*('Motore 2021'!$B$41+'Motore 2021'!$B$42+'Motore 2021'!$D$43+'Motore 2021'!$B$44))*10%),(D77*1*('Motore 2021'!$B$41+'Motore 2021'!$B$42+'Motore 2021'!$D$43+'Motore 2021'!$B$44))+((D77*1*('Motore 2021'!$B$41+'Motore 2021'!$B$42+'Motore 2021'!$D$43+'Motore 2021'!$B$44))*10%))</f>
        <v>0</v>
      </c>
      <c r="BH77" s="120">
        <f t="shared" ref="BH77:BH126" si="52">BL77</f>
        <v>0</v>
      </c>
      <c r="BI77" s="120">
        <f t="shared" ref="BI77:BI126" si="53">BJ77+BK77</f>
        <v>0</v>
      </c>
      <c r="BJ77" s="120">
        <f>IF(H77&lt;&gt;0,IF($C$17="SI",((('Motore 2023'!$B$47+'Motore 2023'!$B$50+'Motore 2023'!$B$53)/365)*$D$14)+(((('Motore 2023'!$B$47+'Motore 2023'!$B$50+'Motore 2021'!$B$53)/365)*$D$14)*10%),(('Motore 2023'!$B$53/365)*$D$14)+(('Motore 2023'!$B$53/365)*$D$14)*10%),0)</f>
        <v>0</v>
      </c>
      <c r="BK77" s="120">
        <f>IF(H77&lt;&gt;0,IF($C$17="SI",((('Motore 2021'!$B$47+'Motore 2021'!$B$50+'Motore 2021'!$B$53)/365)*$D$13)+(((('Motore 2021'!$B$47+'Motore 2021'!$B$50+'Motore 2021'!$B$53)/365)*$D$13)*10%),(('Motore 2021'!$B$53/365)*$D$13)+(('Motore 2021'!$B$53/365)*$D$13)*10%),0)</f>
        <v>0</v>
      </c>
      <c r="BL77" s="120">
        <f>IF(H77&lt;&gt;0,IF($C$17="SI",((('Motore 2023'!$B$47+'Motore 2023'!$B$50+'Motore 2023'!$B$53)/365)*$D$14),(('Motore 2023'!$B$53/365)*$D$14)),0)</f>
        <v>0</v>
      </c>
      <c r="BM77" s="120">
        <f>IF(H77&lt;&gt;0,IF($C$17="SI",((('Motore 2021'!$B$47+'Motore 2021'!$B$50+'Motore 2021'!$B$53)/365)*$D$13),(('Motore 2021'!$B$53/365)*$D$13)),0)</f>
        <v>0</v>
      </c>
      <c r="BN77" s="120">
        <f t="shared" ref="BN77:BN126" si="54">AV77+AX77+AZ77+BB77+BH77</f>
        <v>0</v>
      </c>
      <c r="BO77" s="122">
        <f t="shared" ref="BO77:BO126" si="55">AW77+AY77+BA77+BC77+BI77</f>
        <v>0</v>
      </c>
      <c r="BP77" s="42"/>
    </row>
    <row r="78" spans="1:68" x14ac:dyDescent="0.3">
      <c r="A78" s="65" t="s">
        <v>168</v>
      </c>
      <c r="B78" s="51">
        <v>0</v>
      </c>
      <c r="C78" s="51">
        <v>0</v>
      </c>
      <c r="D78" s="51">
        <v>0</v>
      </c>
      <c r="E78" s="51">
        <f t="shared" si="40"/>
        <v>0</v>
      </c>
      <c r="F78" s="55" t="s">
        <v>8</v>
      </c>
      <c r="G78" s="62">
        <f t="shared" si="41"/>
        <v>0</v>
      </c>
      <c r="H78" s="62">
        <f t="shared" si="42"/>
        <v>0</v>
      </c>
      <c r="I78" s="63">
        <f t="shared" si="43"/>
        <v>0</v>
      </c>
      <c r="J78" s="63">
        <f t="shared" si="44"/>
        <v>0</v>
      </c>
      <c r="K78" s="64">
        <f t="shared" si="28"/>
        <v>0</v>
      </c>
      <c r="L78" s="64">
        <f t="shared" si="29"/>
        <v>0</v>
      </c>
      <c r="M78" s="106">
        <f>IF(K78&lt;'Motore 2023'!$H$28,Ripartizione!K78,'Motore 2023'!$H$28)</f>
        <v>0</v>
      </c>
      <c r="N78" s="106">
        <f>IF(L78&lt;'Motore 2021'!$H$28,Ripartizione!L78,'Motore 2021'!$H$28)</f>
        <v>0</v>
      </c>
      <c r="O78" s="106">
        <f t="shared" si="30"/>
        <v>0</v>
      </c>
      <c r="P78" s="106">
        <f t="shared" si="31"/>
        <v>0</v>
      </c>
      <c r="Q78" s="106">
        <f>ROUND(O78*'Motore 2023'!$E$28,2)</f>
        <v>0</v>
      </c>
      <c r="R78" s="106">
        <f>ROUND(P78*'Motore 2021'!$E$28,2)</f>
        <v>0</v>
      </c>
      <c r="S78" s="106">
        <f>IF((K78-M78)&lt;'Motore 2023'!$H$29,(K78-M78),'Motore 2023'!$H$29)</f>
        <v>0</v>
      </c>
      <c r="T78" s="106">
        <f>IF((L78-N78)&lt;'Motore 2021'!$H$29,(L78-N78),'Motore 2021'!$H$29)</f>
        <v>0</v>
      </c>
      <c r="U78" s="106">
        <f t="shared" si="32"/>
        <v>0</v>
      </c>
      <c r="V78" s="106">
        <f t="shared" si="33"/>
        <v>0</v>
      </c>
      <c r="W78" s="106">
        <f>ROUND(U78*'Motore 2023'!$E$29,2)</f>
        <v>0</v>
      </c>
      <c r="X78" s="106">
        <f>ROUND(V78*'Motore 2021'!$E$29,2)</f>
        <v>0</v>
      </c>
      <c r="Y78" s="106">
        <f>IF(K78-M78-S78&lt;'Motore 2023'!$H$30,(Ripartizione!K78-Ripartizione!M78-Ripartizione!S78),'Motore 2023'!$H$30)</f>
        <v>0</v>
      </c>
      <c r="Z78" s="106">
        <f>IF(L78-N78-T78&lt;'Motore 2021'!$H$30,(Ripartizione!L78-Ripartizione!N78-Ripartizione!T78),'Motore 2021'!$H$30)</f>
        <v>0</v>
      </c>
      <c r="AA78" s="106">
        <f t="shared" si="34"/>
        <v>0</v>
      </c>
      <c r="AB78" s="106">
        <f t="shared" si="35"/>
        <v>0</v>
      </c>
      <c r="AC78" s="106">
        <f>ROUND(AA78*'Motore 2023'!$E$30,2)</f>
        <v>0</v>
      </c>
      <c r="AD78" s="106">
        <f>ROUND(AB78*'Motore 2021'!$E$30,2)</f>
        <v>0</v>
      </c>
      <c r="AE78" s="106">
        <f>IF((K78-M78-S78-Y78)&lt;'Motore 2023'!$H$31, (K78-M78-S78-Y78),'Motore 2023'!$H$31)</f>
        <v>0</v>
      </c>
      <c r="AF78" s="106">
        <f>IF((L78-N78-T78-Z78)&lt;'Motore 2021'!$H$31, (L78-N78-T78-Z78),'Motore 2021'!$H$31)</f>
        <v>0</v>
      </c>
      <c r="AG78" s="106">
        <f t="shared" si="36"/>
        <v>0</v>
      </c>
      <c r="AH78" s="106">
        <f t="shared" si="37"/>
        <v>0</v>
      </c>
      <c r="AI78" s="106">
        <f>ROUND(AG78*'Motore 2023'!$E$31,2)</f>
        <v>0</v>
      </c>
      <c r="AJ78" s="106">
        <f>ROUND(AH78*'Motore 2021'!$E$31,2)</f>
        <v>0</v>
      </c>
      <c r="AK78" s="106">
        <f t="shared" si="45"/>
        <v>0</v>
      </c>
      <c r="AL78" s="106">
        <f t="shared" si="46"/>
        <v>0</v>
      </c>
      <c r="AM78" s="106">
        <f t="shared" si="38"/>
        <v>0</v>
      </c>
      <c r="AN78" s="106">
        <f t="shared" si="39"/>
        <v>0</v>
      </c>
      <c r="AO78" s="106">
        <f>ROUND(AM78*'Motore 2023'!$E$32,2)</f>
        <v>0</v>
      </c>
      <c r="AP78" s="106">
        <f>ROUND(AN78*'Motore 2021'!$E$32,2)</f>
        <v>0</v>
      </c>
      <c r="AQ78" s="117">
        <f>IF(B78&lt;&gt;0,((Q78+R78)*Ripartizione!B78),Q78+R78)</f>
        <v>0</v>
      </c>
      <c r="AR78" s="117">
        <f>IF(B78&lt;&gt;0,((Ripartizione!B78*W78)+(Ripartizione!B78*X78)), W78+X78)</f>
        <v>0</v>
      </c>
      <c r="AS78" s="117">
        <f t="shared" si="47"/>
        <v>0</v>
      </c>
      <c r="AT78" s="117">
        <f>IF(B78&lt;&gt;0,((Ripartizione!B78*AI78)+(Ripartizione!B78*AJ78)), AI78+AJ78)</f>
        <v>0</v>
      </c>
      <c r="AU78" s="117">
        <f>IF(B78&lt;&gt;0,((Ripartizione!B78*AO78)+(Ripartizione!B78*AP78)), AO78+AP78)</f>
        <v>0</v>
      </c>
      <c r="AV78" s="117">
        <f t="shared" si="48"/>
        <v>0</v>
      </c>
      <c r="AW78" s="117">
        <f t="shared" si="49"/>
        <v>0</v>
      </c>
      <c r="AX78" s="117">
        <f>IF($C$17="SI",((C78*'Motore 2023'!$B$35) + (D78*'Motore 2021'!$B$35)),0)</f>
        <v>0</v>
      </c>
      <c r="AY78" s="118">
        <f>IF($C$17="SI",((C78*'Motore 2023'!$B$35)+(C78*'Motore 2023'!$B$35)*10% + (D78*'Motore 2023'!$B$35)+(D78*'Motore 2023'!$B$35)*10%),0)</f>
        <v>0</v>
      </c>
      <c r="AZ78" s="119">
        <f>IF($C$17="SI",(((C78*'Motore 2023'!$B$38))+((D78*'Motore 2021'!$B$38))),0)</f>
        <v>0</v>
      </c>
      <c r="BA78" s="118">
        <f>IF($C$17="SI",(((C78*'Motore 2023'!$B$38)+((C78*'Motore 2023'!$B$38)*10%))+((D78*'Motore 2023'!$B$38)+((D78*'Motore 2023'!$B$38)*10%))),0)</f>
        <v>0</v>
      </c>
      <c r="BB78" s="118">
        <f t="shared" si="50"/>
        <v>0</v>
      </c>
      <c r="BC78" s="120">
        <f t="shared" si="51"/>
        <v>0</v>
      </c>
      <c r="BD78" s="120">
        <f>IF($C$17="SI",(C78*3*('Motore 2023'!$B$41+'Motore 2023'!$B$42+'Motore 2023'!$B$43+'Motore 2023'!$B$44)),(C78*1*('Motore 2023'!$B$41+'Motore 2023'!$B$42+'Motore 2023'!$B$43+'Motore 2023'!$B$44)))</f>
        <v>0</v>
      </c>
      <c r="BE78" s="121">
        <f>IF($C$17="SI",(D78*3*('Motore 2021'!$B$41+'Motore 2021'!$B$42+'Motore 2021'!$D$43+'Motore 2021'!$B$44)),(D78*1*('Motore 2021'!$B$41+'Motore 2021'!$B$42+'Motore 2021'!$D$43+'Motore 2021'!$B$44)))</f>
        <v>0</v>
      </c>
      <c r="BF78" s="120">
        <f>IF($C$17="SI",(C78*3*('Motore 2023'!$B$41+'Motore 2023'!$B$42+'Motore 2023'!$B$43+'Motore 2023'!$B$44))+((C78*3*('Motore 2023'!$B$41+'Motore 2023'!$B$42+'Motore 2023'!$B$43+'Motore 2023'!$B$44))*10%),(C78*1*('Motore 2023'!$B$41+'Motore 2023'!$B$42+'Motore 2023'!$B$43+'Motore 2023'!$B$44))+((C78*1*('Motore 2023'!$B$41+'Motore 2023'!$B$42+'Motore 2023'!$B$43+'Motore 2023'!$B$44))*10%))</f>
        <v>0</v>
      </c>
      <c r="BG78" s="120">
        <f>IF($C$17="SI",(D78*3*('Motore 2021'!$B$41+'Motore 2021'!$B$42+'Motore 2021'!$D$43+'Motore 2021'!$B$44))+((D78*3*('Motore 2021'!$B$41+'Motore 2021'!$B$42+'Motore 2021'!$D$43+'Motore 2021'!$B$44))*10%),(D78*1*('Motore 2021'!$B$41+'Motore 2021'!$B$42+'Motore 2021'!$D$43+'Motore 2021'!$B$44))+((D78*1*('Motore 2021'!$B$41+'Motore 2021'!$B$42+'Motore 2021'!$D$43+'Motore 2021'!$B$44))*10%))</f>
        <v>0</v>
      </c>
      <c r="BH78" s="120">
        <f t="shared" si="52"/>
        <v>0</v>
      </c>
      <c r="BI78" s="120">
        <f t="shared" si="53"/>
        <v>0</v>
      </c>
      <c r="BJ78" s="120">
        <f>IF(H78&lt;&gt;0,IF($C$17="SI",((('Motore 2023'!$B$47+'Motore 2023'!$B$50+'Motore 2023'!$B$53)/365)*$D$14)+(((('Motore 2023'!$B$47+'Motore 2023'!$B$50+'Motore 2021'!$B$53)/365)*$D$14)*10%),(('Motore 2023'!$B$53/365)*$D$14)+(('Motore 2023'!$B$53/365)*$D$14)*10%),0)</f>
        <v>0</v>
      </c>
      <c r="BK78" s="120">
        <f>IF(H78&lt;&gt;0,IF($C$17="SI",((('Motore 2021'!$B$47+'Motore 2021'!$B$50+'Motore 2021'!$B$53)/365)*$D$13)+(((('Motore 2021'!$B$47+'Motore 2021'!$B$50+'Motore 2021'!$B$53)/365)*$D$13)*10%),(('Motore 2021'!$B$53/365)*$D$13)+(('Motore 2021'!$B$53/365)*$D$13)*10%),0)</f>
        <v>0</v>
      </c>
      <c r="BL78" s="120">
        <f>IF(H78&lt;&gt;0,IF($C$17="SI",((('Motore 2023'!$B$47+'Motore 2023'!$B$50+'Motore 2023'!$B$53)/365)*$D$14),(('Motore 2023'!$B$53/365)*$D$14)),0)</f>
        <v>0</v>
      </c>
      <c r="BM78" s="120">
        <f>IF(H78&lt;&gt;0,IF($C$17="SI",((('Motore 2021'!$B$47+'Motore 2021'!$B$50+'Motore 2021'!$B$53)/365)*$D$13),(('Motore 2021'!$B$53/365)*$D$13)),0)</f>
        <v>0</v>
      </c>
      <c r="BN78" s="120">
        <f t="shared" si="54"/>
        <v>0</v>
      </c>
      <c r="BO78" s="122">
        <f t="shared" si="55"/>
        <v>0</v>
      </c>
      <c r="BP78" s="42"/>
    </row>
    <row r="79" spans="1:68" x14ac:dyDescent="0.3">
      <c r="A79" s="65" t="s">
        <v>169</v>
      </c>
      <c r="B79" s="51">
        <v>0</v>
      </c>
      <c r="C79" s="51">
        <v>0</v>
      </c>
      <c r="D79" s="51">
        <v>0</v>
      </c>
      <c r="E79" s="51">
        <f t="shared" si="40"/>
        <v>0</v>
      </c>
      <c r="F79" s="55" t="s">
        <v>8</v>
      </c>
      <c r="G79" s="62">
        <f t="shared" si="41"/>
        <v>0</v>
      </c>
      <c r="H79" s="62">
        <f t="shared" si="42"/>
        <v>0</v>
      </c>
      <c r="I79" s="63">
        <f t="shared" si="43"/>
        <v>0</v>
      </c>
      <c r="J79" s="63">
        <f t="shared" si="44"/>
        <v>0</v>
      </c>
      <c r="K79" s="64">
        <f t="shared" si="28"/>
        <v>0</v>
      </c>
      <c r="L79" s="64">
        <f t="shared" si="29"/>
        <v>0</v>
      </c>
      <c r="M79" s="106">
        <f>IF(K79&lt;'Motore 2023'!$H$28,Ripartizione!K79,'Motore 2023'!$H$28)</f>
        <v>0</v>
      </c>
      <c r="N79" s="106">
        <f>IF(L79&lt;'Motore 2021'!$H$28,Ripartizione!L79,'Motore 2021'!$H$28)</f>
        <v>0</v>
      </c>
      <c r="O79" s="106">
        <f t="shared" si="30"/>
        <v>0</v>
      </c>
      <c r="P79" s="106">
        <f t="shared" si="31"/>
        <v>0</v>
      </c>
      <c r="Q79" s="106">
        <f>ROUND(O79*'Motore 2023'!$E$28,2)</f>
        <v>0</v>
      </c>
      <c r="R79" s="106">
        <f>ROUND(P79*'Motore 2021'!$E$28,2)</f>
        <v>0</v>
      </c>
      <c r="S79" s="106">
        <f>IF((K79-M79)&lt;'Motore 2023'!$H$29,(K79-M79),'Motore 2023'!$H$29)</f>
        <v>0</v>
      </c>
      <c r="T79" s="106">
        <f>IF((L79-N79)&lt;'Motore 2021'!$H$29,(L79-N79),'Motore 2021'!$H$29)</f>
        <v>0</v>
      </c>
      <c r="U79" s="106">
        <f t="shared" si="32"/>
        <v>0</v>
      </c>
      <c r="V79" s="106">
        <f t="shared" si="33"/>
        <v>0</v>
      </c>
      <c r="W79" s="106">
        <f>ROUND(U79*'Motore 2023'!$E$29,2)</f>
        <v>0</v>
      </c>
      <c r="X79" s="106">
        <f>ROUND(V79*'Motore 2021'!$E$29,2)</f>
        <v>0</v>
      </c>
      <c r="Y79" s="106">
        <f>IF(K79-M79-S79&lt;'Motore 2023'!$H$30,(Ripartizione!K79-Ripartizione!M79-Ripartizione!S79),'Motore 2023'!$H$30)</f>
        <v>0</v>
      </c>
      <c r="Z79" s="106">
        <f>IF(L79-N79-T79&lt;'Motore 2021'!$H$30,(Ripartizione!L79-Ripartizione!N79-Ripartizione!T79),'Motore 2021'!$H$30)</f>
        <v>0</v>
      </c>
      <c r="AA79" s="106">
        <f t="shared" si="34"/>
        <v>0</v>
      </c>
      <c r="AB79" s="106">
        <f t="shared" si="35"/>
        <v>0</v>
      </c>
      <c r="AC79" s="106">
        <f>ROUND(AA79*'Motore 2023'!$E$30,2)</f>
        <v>0</v>
      </c>
      <c r="AD79" s="106">
        <f>ROUND(AB79*'Motore 2021'!$E$30,2)</f>
        <v>0</v>
      </c>
      <c r="AE79" s="106">
        <f>IF((K79-M79-S79-Y79)&lt;'Motore 2023'!$H$31, (K79-M79-S79-Y79),'Motore 2023'!$H$31)</f>
        <v>0</v>
      </c>
      <c r="AF79" s="106">
        <f>IF((L79-N79-T79-Z79)&lt;'Motore 2021'!$H$31, (L79-N79-T79-Z79),'Motore 2021'!$H$31)</f>
        <v>0</v>
      </c>
      <c r="AG79" s="106">
        <f t="shared" si="36"/>
        <v>0</v>
      </c>
      <c r="AH79" s="106">
        <f t="shared" si="37"/>
        <v>0</v>
      </c>
      <c r="AI79" s="106">
        <f>ROUND(AG79*'Motore 2023'!$E$31,2)</f>
        <v>0</v>
      </c>
      <c r="AJ79" s="106">
        <f>ROUND(AH79*'Motore 2021'!$E$31,2)</f>
        <v>0</v>
      </c>
      <c r="AK79" s="106">
        <f t="shared" si="45"/>
        <v>0</v>
      </c>
      <c r="AL79" s="106">
        <f t="shared" si="46"/>
        <v>0</v>
      </c>
      <c r="AM79" s="106">
        <f t="shared" si="38"/>
        <v>0</v>
      </c>
      <c r="AN79" s="106">
        <f t="shared" si="39"/>
        <v>0</v>
      </c>
      <c r="AO79" s="106">
        <f>ROUND(AM79*'Motore 2023'!$E$32,2)</f>
        <v>0</v>
      </c>
      <c r="AP79" s="106">
        <f>ROUND(AN79*'Motore 2021'!$E$32,2)</f>
        <v>0</v>
      </c>
      <c r="AQ79" s="117">
        <f>IF(B79&lt;&gt;0,((Q79+R79)*Ripartizione!B79),Q79+R79)</f>
        <v>0</v>
      </c>
      <c r="AR79" s="117">
        <f>IF(B79&lt;&gt;0,((Ripartizione!B79*W79)+(Ripartizione!B79*X79)), W79+X79)</f>
        <v>0</v>
      </c>
      <c r="AS79" s="117">
        <f t="shared" si="47"/>
        <v>0</v>
      </c>
      <c r="AT79" s="117">
        <f>IF(B79&lt;&gt;0,((Ripartizione!B79*AI79)+(Ripartizione!B79*AJ79)), AI79+AJ79)</f>
        <v>0</v>
      </c>
      <c r="AU79" s="117">
        <f>IF(B79&lt;&gt;0,((Ripartizione!B79*AO79)+(Ripartizione!B79*AP79)), AO79+AP79)</f>
        <v>0</v>
      </c>
      <c r="AV79" s="117">
        <f t="shared" si="48"/>
        <v>0</v>
      </c>
      <c r="AW79" s="117">
        <f t="shared" si="49"/>
        <v>0</v>
      </c>
      <c r="AX79" s="117">
        <f>IF($C$17="SI",((C79*'Motore 2023'!$B$35) + (D79*'Motore 2021'!$B$35)),0)</f>
        <v>0</v>
      </c>
      <c r="AY79" s="118">
        <f>IF($C$17="SI",((C79*'Motore 2023'!$B$35)+(C79*'Motore 2023'!$B$35)*10% + (D79*'Motore 2023'!$B$35)+(D79*'Motore 2023'!$B$35)*10%),0)</f>
        <v>0</v>
      </c>
      <c r="AZ79" s="119">
        <f>IF($C$17="SI",(((C79*'Motore 2023'!$B$38))+((D79*'Motore 2021'!$B$38))),0)</f>
        <v>0</v>
      </c>
      <c r="BA79" s="118">
        <f>IF($C$17="SI",(((C79*'Motore 2023'!$B$38)+((C79*'Motore 2023'!$B$38)*10%))+((D79*'Motore 2023'!$B$38)+((D79*'Motore 2023'!$B$38)*10%))),0)</f>
        <v>0</v>
      </c>
      <c r="BB79" s="118">
        <f t="shared" si="50"/>
        <v>0</v>
      </c>
      <c r="BC79" s="120">
        <f t="shared" si="51"/>
        <v>0</v>
      </c>
      <c r="BD79" s="120">
        <f>IF($C$17="SI",(C79*3*('Motore 2023'!$B$41+'Motore 2023'!$B$42+'Motore 2023'!$B$43+'Motore 2023'!$B$44)),(C79*1*('Motore 2023'!$B$41+'Motore 2023'!$B$42+'Motore 2023'!$B$43+'Motore 2023'!$B$44)))</f>
        <v>0</v>
      </c>
      <c r="BE79" s="121">
        <f>IF($C$17="SI",(D79*3*('Motore 2021'!$B$41+'Motore 2021'!$B$42+'Motore 2021'!$D$43+'Motore 2021'!$B$44)),(D79*1*('Motore 2021'!$B$41+'Motore 2021'!$B$42+'Motore 2021'!$D$43+'Motore 2021'!$B$44)))</f>
        <v>0</v>
      </c>
      <c r="BF79" s="120">
        <f>IF($C$17="SI",(C79*3*('Motore 2023'!$B$41+'Motore 2023'!$B$42+'Motore 2023'!$B$43+'Motore 2023'!$B$44))+((C79*3*('Motore 2023'!$B$41+'Motore 2023'!$B$42+'Motore 2023'!$B$43+'Motore 2023'!$B$44))*10%),(C79*1*('Motore 2023'!$B$41+'Motore 2023'!$B$42+'Motore 2023'!$B$43+'Motore 2023'!$B$44))+((C79*1*('Motore 2023'!$B$41+'Motore 2023'!$B$42+'Motore 2023'!$B$43+'Motore 2023'!$B$44))*10%))</f>
        <v>0</v>
      </c>
      <c r="BG79" s="120">
        <f>IF($C$17="SI",(D79*3*('Motore 2021'!$B$41+'Motore 2021'!$B$42+'Motore 2021'!$D$43+'Motore 2021'!$B$44))+((D79*3*('Motore 2021'!$B$41+'Motore 2021'!$B$42+'Motore 2021'!$D$43+'Motore 2021'!$B$44))*10%),(D79*1*('Motore 2021'!$B$41+'Motore 2021'!$B$42+'Motore 2021'!$D$43+'Motore 2021'!$B$44))+((D79*1*('Motore 2021'!$B$41+'Motore 2021'!$B$42+'Motore 2021'!$D$43+'Motore 2021'!$B$44))*10%))</f>
        <v>0</v>
      </c>
      <c r="BH79" s="120">
        <f t="shared" si="52"/>
        <v>0</v>
      </c>
      <c r="BI79" s="120">
        <f t="shared" si="53"/>
        <v>0</v>
      </c>
      <c r="BJ79" s="120">
        <f>IF(H79&lt;&gt;0,IF($C$17="SI",((('Motore 2023'!$B$47+'Motore 2023'!$B$50+'Motore 2023'!$B$53)/365)*$D$14)+(((('Motore 2023'!$B$47+'Motore 2023'!$B$50+'Motore 2021'!$B$53)/365)*$D$14)*10%),(('Motore 2023'!$B$53/365)*$D$14)+(('Motore 2023'!$B$53/365)*$D$14)*10%),0)</f>
        <v>0</v>
      </c>
      <c r="BK79" s="120">
        <f>IF(H79&lt;&gt;0,IF($C$17="SI",((('Motore 2021'!$B$47+'Motore 2021'!$B$50+'Motore 2021'!$B$53)/365)*$D$13)+(((('Motore 2021'!$B$47+'Motore 2021'!$B$50+'Motore 2021'!$B$53)/365)*$D$13)*10%),(('Motore 2021'!$B$53/365)*$D$13)+(('Motore 2021'!$B$53/365)*$D$13)*10%),0)</f>
        <v>0</v>
      </c>
      <c r="BL79" s="120">
        <f>IF(H79&lt;&gt;0,IF($C$17="SI",((('Motore 2023'!$B$47+'Motore 2023'!$B$50+'Motore 2023'!$B$53)/365)*$D$14),(('Motore 2023'!$B$53/365)*$D$14)),0)</f>
        <v>0</v>
      </c>
      <c r="BM79" s="120">
        <f>IF(H79&lt;&gt;0,IF($C$17="SI",((('Motore 2021'!$B$47+'Motore 2021'!$B$50+'Motore 2021'!$B$53)/365)*$D$13),(('Motore 2021'!$B$53/365)*$D$13)),0)</f>
        <v>0</v>
      </c>
      <c r="BN79" s="120">
        <f t="shared" si="54"/>
        <v>0</v>
      </c>
      <c r="BO79" s="122">
        <f t="shared" si="55"/>
        <v>0</v>
      </c>
      <c r="BP79" s="42"/>
    </row>
    <row r="80" spans="1:68" x14ac:dyDescent="0.3">
      <c r="A80" s="65" t="s">
        <v>170</v>
      </c>
      <c r="B80" s="51">
        <v>0</v>
      </c>
      <c r="C80" s="51">
        <v>0</v>
      </c>
      <c r="D80" s="51">
        <v>0</v>
      </c>
      <c r="E80" s="51">
        <f t="shared" si="40"/>
        <v>0</v>
      </c>
      <c r="F80" s="55" t="s">
        <v>8</v>
      </c>
      <c r="G80" s="62">
        <f t="shared" si="41"/>
        <v>0</v>
      </c>
      <c r="H80" s="62">
        <f t="shared" si="42"/>
        <v>0</v>
      </c>
      <c r="I80" s="63">
        <f t="shared" si="43"/>
        <v>0</v>
      </c>
      <c r="J80" s="63">
        <f t="shared" si="44"/>
        <v>0</v>
      </c>
      <c r="K80" s="64">
        <f t="shared" si="28"/>
        <v>0</v>
      </c>
      <c r="L80" s="64">
        <f t="shared" si="29"/>
        <v>0</v>
      </c>
      <c r="M80" s="106">
        <f>IF(K80&lt;'Motore 2023'!$H$28,Ripartizione!K80,'Motore 2023'!$H$28)</f>
        <v>0</v>
      </c>
      <c r="N80" s="106">
        <f>IF(L80&lt;'Motore 2021'!$H$28,Ripartizione!L80,'Motore 2021'!$H$28)</f>
        <v>0</v>
      </c>
      <c r="O80" s="106">
        <f t="shared" si="30"/>
        <v>0</v>
      </c>
      <c r="P80" s="106">
        <f t="shared" si="31"/>
        <v>0</v>
      </c>
      <c r="Q80" s="106">
        <f>ROUND(O80*'Motore 2023'!$E$28,2)</f>
        <v>0</v>
      </c>
      <c r="R80" s="106">
        <f>ROUND(P80*'Motore 2021'!$E$28,2)</f>
        <v>0</v>
      </c>
      <c r="S80" s="106">
        <f>IF((K80-M80)&lt;'Motore 2023'!$H$29,(K80-M80),'Motore 2023'!$H$29)</f>
        <v>0</v>
      </c>
      <c r="T80" s="106">
        <f>IF((L80-N80)&lt;'Motore 2021'!$H$29,(L80-N80),'Motore 2021'!$H$29)</f>
        <v>0</v>
      </c>
      <c r="U80" s="106">
        <f t="shared" si="32"/>
        <v>0</v>
      </c>
      <c r="V80" s="106">
        <f t="shared" si="33"/>
        <v>0</v>
      </c>
      <c r="W80" s="106">
        <f>ROUND(U80*'Motore 2023'!$E$29,2)</f>
        <v>0</v>
      </c>
      <c r="X80" s="106">
        <f>ROUND(V80*'Motore 2021'!$E$29,2)</f>
        <v>0</v>
      </c>
      <c r="Y80" s="106">
        <f>IF(K80-M80-S80&lt;'Motore 2023'!$H$30,(Ripartizione!K80-Ripartizione!M80-Ripartizione!S80),'Motore 2023'!$H$30)</f>
        <v>0</v>
      </c>
      <c r="Z80" s="106">
        <f>IF(L80-N80-T80&lt;'Motore 2021'!$H$30,(Ripartizione!L80-Ripartizione!N80-Ripartizione!T80),'Motore 2021'!$H$30)</f>
        <v>0</v>
      </c>
      <c r="AA80" s="106">
        <f t="shared" si="34"/>
        <v>0</v>
      </c>
      <c r="AB80" s="106">
        <f t="shared" si="35"/>
        <v>0</v>
      </c>
      <c r="AC80" s="106">
        <f>ROUND(AA80*'Motore 2023'!$E$30,2)</f>
        <v>0</v>
      </c>
      <c r="AD80" s="106">
        <f>ROUND(AB80*'Motore 2021'!$E$30,2)</f>
        <v>0</v>
      </c>
      <c r="AE80" s="106">
        <f>IF((K80-M80-S80-Y80)&lt;'Motore 2023'!$H$31, (K80-M80-S80-Y80),'Motore 2023'!$H$31)</f>
        <v>0</v>
      </c>
      <c r="AF80" s="106">
        <f>IF((L80-N80-T80-Z80)&lt;'Motore 2021'!$H$31, (L80-N80-T80-Z80),'Motore 2021'!$H$31)</f>
        <v>0</v>
      </c>
      <c r="AG80" s="106">
        <f t="shared" si="36"/>
        <v>0</v>
      </c>
      <c r="AH80" s="106">
        <f t="shared" si="37"/>
        <v>0</v>
      </c>
      <c r="AI80" s="106">
        <f>ROUND(AG80*'Motore 2023'!$E$31,2)</f>
        <v>0</v>
      </c>
      <c r="AJ80" s="106">
        <f>ROUND(AH80*'Motore 2021'!$E$31,2)</f>
        <v>0</v>
      </c>
      <c r="AK80" s="106">
        <f t="shared" si="45"/>
        <v>0</v>
      </c>
      <c r="AL80" s="106">
        <f t="shared" si="46"/>
        <v>0</v>
      </c>
      <c r="AM80" s="106">
        <f t="shared" si="38"/>
        <v>0</v>
      </c>
      <c r="AN80" s="106">
        <f t="shared" si="39"/>
        <v>0</v>
      </c>
      <c r="AO80" s="106">
        <f>ROUND(AM80*'Motore 2023'!$E$32,2)</f>
        <v>0</v>
      </c>
      <c r="AP80" s="106">
        <f>ROUND(AN80*'Motore 2021'!$E$32,2)</f>
        <v>0</v>
      </c>
      <c r="AQ80" s="117">
        <f>IF(B80&lt;&gt;0,((Q80+R80)*Ripartizione!B80),Q80+R80)</f>
        <v>0</v>
      </c>
      <c r="AR80" s="117">
        <f>IF(B80&lt;&gt;0,((Ripartizione!B80*W80)+(Ripartizione!B80*X80)), W80+X80)</f>
        <v>0</v>
      </c>
      <c r="AS80" s="117">
        <f t="shared" si="47"/>
        <v>0</v>
      </c>
      <c r="AT80" s="117">
        <f>IF(B80&lt;&gt;0,((Ripartizione!B80*AI80)+(Ripartizione!B80*AJ80)), AI80+AJ80)</f>
        <v>0</v>
      </c>
      <c r="AU80" s="117">
        <f>IF(B80&lt;&gt;0,((Ripartizione!B80*AO80)+(Ripartizione!B80*AP80)), AO80+AP80)</f>
        <v>0</v>
      </c>
      <c r="AV80" s="117">
        <f t="shared" si="48"/>
        <v>0</v>
      </c>
      <c r="AW80" s="117">
        <f t="shared" si="49"/>
        <v>0</v>
      </c>
      <c r="AX80" s="117">
        <f>IF($C$17="SI",((C80*'Motore 2023'!$B$35) + (D80*'Motore 2021'!$B$35)),0)</f>
        <v>0</v>
      </c>
      <c r="AY80" s="118">
        <f>IF($C$17="SI",((C80*'Motore 2023'!$B$35)+(C80*'Motore 2023'!$B$35)*10% + (D80*'Motore 2023'!$B$35)+(D80*'Motore 2023'!$B$35)*10%),0)</f>
        <v>0</v>
      </c>
      <c r="AZ80" s="119">
        <f>IF($C$17="SI",(((C80*'Motore 2023'!$B$38))+((D80*'Motore 2021'!$B$38))),0)</f>
        <v>0</v>
      </c>
      <c r="BA80" s="118">
        <f>IF($C$17="SI",(((C80*'Motore 2023'!$B$38)+((C80*'Motore 2023'!$B$38)*10%))+((D80*'Motore 2023'!$B$38)+((D80*'Motore 2023'!$B$38)*10%))),0)</f>
        <v>0</v>
      </c>
      <c r="BB80" s="118">
        <f t="shared" si="50"/>
        <v>0</v>
      </c>
      <c r="BC80" s="120">
        <f t="shared" si="51"/>
        <v>0</v>
      </c>
      <c r="BD80" s="120">
        <f>IF($C$17="SI",(C80*3*('Motore 2023'!$B$41+'Motore 2023'!$B$42+'Motore 2023'!$B$43+'Motore 2023'!$B$44)),(C80*1*('Motore 2023'!$B$41+'Motore 2023'!$B$42+'Motore 2023'!$B$43+'Motore 2023'!$B$44)))</f>
        <v>0</v>
      </c>
      <c r="BE80" s="121">
        <f>IF($C$17="SI",(D80*3*('Motore 2021'!$B$41+'Motore 2021'!$B$42+'Motore 2021'!$D$43+'Motore 2021'!$B$44)),(D80*1*('Motore 2021'!$B$41+'Motore 2021'!$B$42+'Motore 2021'!$D$43+'Motore 2021'!$B$44)))</f>
        <v>0</v>
      </c>
      <c r="BF80" s="120">
        <f>IF($C$17="SI",(C80*3*('Motore 2023'!$B$41+'Motore 2023'!$B$42+'Motore 2023'!$B$43+'Motore 2023'!$B$44))+((C80*3*('Motore 2023'!$B$41+'Motore 2023'!$B$42+'Motore 2023'!$B$43+'Motore 2023'!$B$44))*10%),(C80*1*('Motore 2023'!$B$41+'Motore 2023'!$B$42+'Motore 2023'!$B$43+'Motore 2023'!$B$44))+((C80*1*('Motore 2023'!$B$41+'Motore 2023'!$B$42+'Motore 2023'!$B$43+'Motore 2023'!$B$44))*10%))</f>
        <v>0</v>
      </c>
      <c r="BG80" s="120">
        <f>IF($C$17="SI",(D80*3*('Motore 2021'!$B$41+'Motore 2021'!$B$42+'Motore 2021'!$D$43+'Motore 2021'!$B$44))+((D80*3*('Motore 2021'!$B$41+'Motore 2021'!$B$42+'Motore 2021'!$D$43+'Motore 2021'!$B$44))*10%),(D80*1*('Motore 2021'!$B$41+'Motore 2021'!$B$42+'Motore 2021'!$D$43+'Motore 2021'!$B$44))+((D80*1*('Motore 2021'!$B$41+'Motore 2021'!$B$42+'Motore 2021'!$D$43+'Motore 2021'!$B$44))*10%))</f>
        <v>0</v>
      </c>
      <c r="BH80" s="120">
        <f t="shared" si="52"/>
        <v>0</v>
      </c>
      <c r="BI80" s="120">
        <f t="shared" si="53"/>
        <v>0</v>
      </c>
      <c r="BJ80" s="120">
        <f>IF(H80&lt;&gt;0,IF($C$17="SI",((('Motore 2023'!$B$47+'Motore 2023'!$B$50+'Motore 2023'!$B$53)/365)*$D$14)+(((('Motore 2023'!$B$47+'Motore 2023'!$B$50+'Motore 2021'!$B$53)/365)*$D$14)*10%),(('Motore 2023'!$B$53/365)*$D$14)+(('Motore 2023'!$B$53/365)*$D$14)*10%),0)</f>
        <v>0</v>
      </c>
      <c r="BK80" s="120">
        <f>IF(H80&lt;&gt;0,IF($C$17="SI",((('Motore 2021'!$B$47+'Motore 2021'!$B$50+'Motore 2021'!$B$53)/365)*$D$13)+(((('Motore 2021'!$B$47+'Motore 2021'!$B$50+'Motore 2021'!$B$53)/365)*$D$13)*10%),(('Motore 2021'!$B$53/365)*$D$13)+(('Motore 2021'!$B$53/365)*$D$13)*10%),0)</f>
        <v>0</v>
      </c>
      <c r="BL80" s="120">
        <f>IF(H80&lt;&gt;0,IF($C$17="SI",((('Motore 2023'!$B$47+'Motore 2023'!$B$50+'Motore 2023'!$B$53)/365)*$D$14),(('Motore 2023'!$B$53/365)*$D$14)),0)</f>
        <v>0</v>
      </c>
      <c r="BM80" s="120">
        <f>IF(H80&lt;&gt;0,IF($C$17="SI",((('Motore 2021'!$B$47+'Motore 2021'!$B$50+'Motore 2021'!$B$53)/365)*$D$13),(('Motore 2021'!$B$53/365)*$D$13)),0)</f>
        <v>0</v>
      </c>
      <c r="BN80" s="120">
        <f t="shared" si="54"/>
        <v>0</v>
      </c>
      <c r="BO80" s="122">
        <f t="shared" si="55"/>
        <v>0</v>
      </c>
      <c r="BP80" s="42"/>
    </row>
    <row r="81" spans="1:67" x14ac:dyDescent="0.3">
      <c r="A81" s="65" t="s">
        <v>171</v>
      </c>
      <c r="B81" s="51">
        <v>0</v>
      </c>
      <c r="C81" s="51">
        <v>0</v>
      </c>
      <c r="D81" s="51">
        <v>0</v>
      </c>
      <c r="E81" s="51">
        <f t="shared" si="40"/>
        <v>0</v>
      </c>
      <c r="F81" s="55" t="s">
        <v>8</v>
      </c>
      <c r="G81" s="62">
        <f t="shared" si="41"/>
        <v>0</v>
      </c>
      <c r="H81" s="62">
        <f t="shared" si="42"/>
        <v>0</v>
      </c>
      <c r="I81" s="63">
        <f t="shared" si="43"/>
        <v>0</v>
      </c>
      <c r="J81" s="63">
        <f t="shared" si="44"/>
        <v>0</v>
      </c>
      <c r="K81" s="64">
        <f t="shared" si="28"/>
        <v>0</v>
      </c>
      <c r="L81" s="64">
        <f t="shared" si="29"/>
        <v>0</v>
      </c>
      <c r="M81" s="106">
        <f>IF(K81&lt;'Motore 2023'!$H$28,Ripartizione!K81,'Motore 2023'!$H$28)</f>
        <v>0</v>
      </c>
      <c r="N81" s="106">
        <f>IF(L81&lt;'Motore 2021'!$H$28,Ripartizione!L81,'Motore 2021'!$H$28)</f>
        <v>0</v>
      </c>
      <c r="O81" s="106">
        <f t="shared" si="30"/>
        <v>0</v>
      </c>
      <c r="P81" s="106">
        <f t="shared" si="31"/>
        <v>0</v>
      </c>
      <c r="Q81" s="106">
        <f>ROUND(O81*'Motore 2023'!$E$28,2)</f>
        <v>0</v>
      </c>
      <c r="R81" s="106">
        <f>ROUND(P81*'Motore 2021'!$E$28,2)</f>
        <v>0</v>
      </c>
      <c r="S81" s="106">
        <f>IF((K81-M81)&lt;'Motore 2023'!$H$29,(K81-M81),'Motore 2023'!$H$29)</f>
        <v>0</v>
      </c>
      <c r="T81" s="106">
        <f>IF((L81-N81)&lt;'Motore 2021'!$H$29,(L81-N81),'Motore 2021'!$H$29)</f>
        <v>0</v>
      </c>
      <c r="U81" s="106">
        <f t="shared" si="32"/>
        <v>0</v>
      </c>
      <c r="V81" s="106">
        <f t="shared" si="33"/>
        <v>0</v>
      </c>
      <c r="W81" s="106">
        <f>ROUND(U81*'Motore 2023'!$E$29,2)</f>
        <v>0</v>
      </c>
      <c r="X81" s="106">
        <f>ROUND(V81*'Motore 2021'!$E$29,2)</f>
        <v>0</v>
      </c>
      <c r="Y81" s="106">
        <f>IF(K81-M81-S81&lt;'Motore 2023'!$H$30,(Ripartizione!K81-Ripartizione!M81-Ripartizione!S81),'Motore 2023'!$H$30)</f>
        <v>0</v>
      </c>
      <c r="Z81" s="106">
        <f>IF(L81-N81-T81&lt;'Motore 2021'!$H$30,(Ripartizione!L81-Ripartizione!N81-Ripartizione!T81),'Motore 2021'!$H$30)</f>
        <v>0</v>
      </c>
      <c r="AA81" s="106">
        <f t="shared" si="34"/>
        <v>0</v>
      </c>
      <c r="AB81" s="106">
        <f t="shared" si="35"/>
        <v>0</v>
      </c>
      <c r="AC81" s="106">
        <f>ROUND(AA81*'Motore 2023'!$E$30,2)</f>
        <v>0</v>
      </c>
      <c r="AD81" s="106">
        <f>ROUND(AB81*'Motore 2021'!$E$30,2)</f>
        <v>0</v>
      </c>
      <c r="AE81" s="106">
        <f>IF((K81-M81-S81-Y81)&lt;'Motore 2023'!$H$31, (K81-M81-S81-Y81),'Motore 2023'!$H$31)</f>
        <v>0</v>
      </c>
      <c r="AF81" s="106">
        <f>IF((L81-N81-T81-Z81)&lt;'Motore 2021'!$H$31, (L81-N81-T81-Z81),'Motore 2021'!$H$31)</f>
        <v>0</v>
      </c>
      <c r="AG81" s="106">
        <f t="shared" si="36"/>
        <v>0</v>
      </c>
      <c r="AH81" s="106">
        <f t="shared" si="37"/>
        <v>0</v>
      </c>
      <c r="AI81" s="106">
        <f>ROUND(AG81*'Motore 2023'!$E$31,2)</f>
        <v>0</v>
      </c>
      <c r="AJ81" s="106">
        <f>ROUND(AH81*'Motore 2021'!$E$31,2)</f>
        <v>0</v>
      </c>
      <c r="AK81" s="106">
        <f t="shared" si="45"/>
        <v>0</v>
      </c>
      <c r="AL81" s="106">
        <f t="shared" si="46"/>
        <v>0</v>
      </c>
      <c r="AM81" s="106">
        <f t="shared" si="38"/>
        <v>0</v>
      </c>
      <c r="AN81" s="106">
        <f t="shared" si="39"/>
        <v>0</v>
      </c>
      <c r="AO81" s="106">
        <f>ROUND(AM81*'Motore 2023'!$E$32,2)</f>
        <v>0</v>
      </c>
      <c r="AP81" s="106">
        <f>ROUND(AN81*'Motore 2021'!$E$32,2)</f>
        <v>0</v>
      </c>
      <c r="AQ81" s="117">
        <f>IF(B81&lt;&gt;0,((Q81+R81)*Ripartizione!B81),Q81+R81)</f>
        <v>0</v>
      </c>
      <c r="AR81" s="117">
        <f>IF(B81&lt;&gt;0,((Ripartizione!B81*W81)+(Ripartizione!B81*X81)), W81+X81)</f>
        <v>0</v>
      </c>
      <c r="AS81" s="117">
        <f t="shared" si="47"/>
        <v>0</v>
      </c>
      <c r="AT81" s="117">
        <f>IF(B81&lt;&gt;0,((Ripartizione!B81*AI81)+(Ripartizione!B81*AJ81)), AI81+AJ81)</f>
        <v>0</v>
      </c>
      <c r="AU81" s="117">
        <f>IF(B81&lt;&gt;0,((Ripartizione!B81*AO81)+(Ripartizione!B81*AP81)), AO81+AP81)</f>
        <v>0</v>
      </c>
      <c r="AV81" s="117">
        <f t="shared" si="48"/>
        <v>0</v>
      </c>
      <c r="AW81" s="117">
        <f t="shared" si="49"/>
        <v>0</v>
      </c>
      <c r="AX81" s="117">
        <f>IF($C$17="SI",((C81*'Motore 2023'!$B$35) + (D81*'Motore 2021'!$B$35)),0)</f>
        <v>0</v>
      </c>
      <c r="AY81" s="118">
        <f>IF($C$17="SI",((C81*'Motore 2023'!$B$35)+(C81*'Motore 2023'!$B$35)*10% + (D81*'Motore 2023'!$B$35)+(D81*'Motore 2023'!$B$35)*10%),0)</f>
        <v>0</v>
      </c>
      <c r="AZ81" s="119">
        <f>IF($C$17="SI",(((C81*'Motore 2023'!$B$38))+((D81*'Motore 2021'!$B$38))),0)</f>
        <v>0</v>
      </c>
      <c r="BA81" s="118">
        <f>IF($C$17="SI",(((C81*'Motore 2023'!$B$38)+((C81*'Motore 2023'!$B$38)*10%))+((D81*'Motore 2023'!$B$38)+((D81*'Motore 2023'!$B$38)*10%))),0)</f>
        <v>0</v>
      </c>
      <c r="BB81" s="118">
        <f t="shared" si="50"/>
        <v>0</v>
      </c>
      <c r="BC81" s="120">
        <f t="shared" si="51"/>
        <v>0</v>
      </c>
      <c r="BD81" s="120">
        <f>IF($C$17="SI",(C81*3*('Motore 2023'!$B$41+'Motore 2023'!$B$42+'Motore 2023'!$B$43+'Motore 2023'!$B$44)),(C81*1*('Motore 2023'!$B$41+'Motore 2023'!$B$42+'Motore 2023'!$B$43+'Motore 2023'!$B$44)))</f>
        <v>0</v>
      </c>
      <c r="BE81" s="121">
        <f>IF($C$17="SI",(D81*3*('Motore 2021'!$B$41+'Motore 2021'!$B$42+'Motore 2021'!$D$43+'Motore 2021'!$B$44)),(D81*1*('Motore 2021'!$B$41+'Motore 2021'!$B$42+'Motore 2021'!$D$43+'Motore 2021'!$B$44)))</f>
        <v>0</v>
      </c>
      <c r="BF81" s="120">
        <f>IF($C$17="SI",(C81*3*('Motore 2023'!$B$41+'Motore 2023'!$B$42+'Motore 2023'!$B$43+'Motore 2023'!$B$44))+((C81*3*('Motore 2023'!$B$41+'Motore 2023'!$B$42+'Motore 2023'!$B$43+'Motore 2023'!$B$44))*10%),(C81*1*('Motore 2023'!$B$41+'Motore 2023'!$B$42+'Motore 2023'!$B$43+'Motore 2023'!$B$44))+((C81*1*('Motore 2023'!$B$41+'Motore 2023'!$B$42+'Motore 2023'!$B$43+'Motore 2023'!$B$44))*10%))</f>
        <v>0</v>
      </c>
      <c r="BG81" s="120">
        <f>IF($C$17="SI",(D81*3*('Motore 2021'!$B$41+'Motore 2021'!$B$42+'Motore 2021'!$D$43+'Motore 2021'!$B$44))+((D81*3*('Motore 2021'!$B$41+'Motore 2021'!$B$42+'Motore 2021'!$D$43+'Motore 2021'!$B$44))*10%),(D81*1*('Motore 2021'!$B$41+'Motore 2021'!$B$42+'Motore 2021'!$D$43+'Motore 2021'!$B$44))+((D81*1*('Motore 2021'!$B$41+'Motore 2021'!$B$42+'Motore 2021'!$D$43+'Motore 2021'!$B$44))*10%))</f>
        <v>0</v>
      </c>
      <c r="BH81" s="120">
        <f t="shared" si="52"/>
        <v>0</v>
      </c>
      <c r="BI81" s="120">
        <f t="shared" si="53"/>
        <v>0</v>
      </c>
      <c r="BJ81" s="120">
        <f>IF(H81&lt;&gt;0,IF($C$17="SI",((('Motore 2023'!$B$47+'Motore 2023'!$B$50+'Motore 2023'!$B$53)/365)*$D$14)+(((('Motore 2023'!$B$47+'Motore 2023'!$B$50+'Motore 2021'!$B$53)/365)*$D$14)*10%),(('Motore 2023'!$B$53/365)*$D$14)+(('Motore 2023'!$B$53/365)*$D$14)*10%),0)</f>
        <v>0</v>
      </c>
      <c r="BK81" s="120">
        <f>IF(H81&lt;&gt;0,IF($C$17="SI",((('Motore 2021'!$B$47+'Motore 2021'!$B$50+'Motore 2021'!$B$53)/365)*$D$13)+(((('Motore 2021'!$B$47+'Motore 2021'!$B$50+'Motore 2021'!$B$53)/365)*$D$13)*10%),(('Motore 2021'!$B$53/365)*$D$13)+(('Motore 2021'!$B$53/365)*$D$13)*10%),0)</f>
        <v>0</v>
      </c>
      <c r="BL81" s="120">
        <f>IF(H81&lt;&gt;0,IF($C$17="SI",((('Motore 2023'!$B$47+'Motore 2023'!$B$50+'Motore 2023'!$B$53)/365)*$D$14),(('Motore 2023'!$B$53/365)*$D$14)),0)</f>
        <v>0</v>
      </c>
      <c r="BM81" s="120">
        <f>IF(H81&lt;&gt;0,IF($C$17="SI",((('Motore 2021'!$B$47+'Motore 2021'!$B$50+'Motore 2021'!$B$53)/365)*$D$13),(('Motore 2021'!$B$53/365)*$D$13)),0)</f>
        <v>0</v>
      </c>
      <c r="BN81" s="120">
        <f t="shared" si="54"/>
        <v>0</v>
      </c>
      <c r="BO81" s="122">
        <f t="shared" si="55"/>
        <v>0</v>
      </c>
    </row>
    <row r="82" spans="1:67" x14ac:dyDescent="0.3">
      <c r="A82" s="65" t="s">
        <v>172</v>
      </c>
      <c r="B82" s="51">
        <v>0</v>
      </c>
      <c r="C82" s="51">
        <v>0</v>
      </c>
      <c r="D82" s="51">
        <v>0</v>
      </c>
      <c r="E82" s="51">
        <f t="shared" si="40"/>
        <v>0</v>
      </c>
      <c r="F82" s="55" t="s">
        <v>8</v>
      </c>
      <c r="G82" s="62">
        <f t="shared" si="41"/>
        <v>0</v>
      </c>
      <c r="H82" s="62">
        <f t="shared" si="42"/>
        <v>0</v>
      </c>
      <c r="I82" s="63">
        <f t="shared" si="43"/>
        <v>0</v>
      </c>
      <c r="J82" s="63">
        <f t="shared" si="44"/>
        <v>0</v>
      </c>
      <c r="K82" s="64">
        <f t="shared" si="28"/>
        <v>0</v>
      </c>
      <c r="L82" s="64">
        <f t="shared" si="29"/>
        <v>0</v>
      </c>
      <c r="M82" s="106">
        <f>IF(K82&lt;'Motore 2023'!$H$28,Ripartizione!K82,'Motore 2023'!$H$28)</f>
        <v>0</v>
      </c>
      <c r="N82" s="106">
        <f>IF(L82&lt;'Motore 2021'!$H$28,Ripartizione!L82,'Motore 2021'!$H$28)</f>
        <v>0</v>
      </c>
      <c r="O82" s="106">
        <f t="shared" si="30"/>
        <v>0</v>
      </c>
      <c r="P82" s="106">
        <f t="shared" si="31"/>
        <v>0</v>
      </c>
      <c r="Q82" s="106">
        <f>ROUND(O82*'Motore 2023'!$E$28,2)</f>
        <v>0</v>
      </c>
      <c r="R82" s="106">
        <f>ROUND(P82*'Motore 2021'!$E$28,2)</f>
        <v>0</v>
      </c>
      <c r="S82" s="106">
        <f>IF((K82-M82)&lt;'Motore 2023'!$H$29,(K82-M82),'Motore 2023'!$H$29)</f>
        <v>0</v>
      </c>
      <c r="T82" s="106">
        <f>IF((L82-N82)&lt;'Motore 2021'!$H$29,(L82-N82),'Motore 2021'!$H$29)</f>
        <v>0</v>
      </c>
      <c r="U82" s="106">
        <f t="shared" si="32"/>
        <v>0</v>
      </c>
      <c r="V82" s="106">
        <f t="shared" si="33"/>
        <v>0</v>
      </c>
      <c r="W82" s="106">
        <f>ROUND(U82*'Motore 2023'!$E$29,2)</f>
        <v>0</v>
      </c>
      <c r="X82" s="106">
        <f>ROUND(V82*'Motore 2021'!$E$29,2)</f>
        <v>0</v>
      </c>
      <c r="Y82" s="106">
        <f>IF(K82-M82-S82&lt;'Motore 2023'!$H$30,(Ripartizione!K82-Ripartizione!M82-Ripartizione!S82),'Motore 2023'!$H$30)</f>
        <v>0</v>
      </c>
      <c r="Z82" s="106">
        <f>IF(L82-N82-T82&lt;'Motore 2021'!$H$30,(Ripartizione!L82-Ripartizione!N82-Ripartizione!T82),'Motore 2021'!$H$30)</f>
        <v>0</v>
      </c>
      <c r="AA82" s="106">
        <f t="shared" si="34"/>
        <v>0</v>
      </c>
      <c r="AB82" s="106">
        <f t="shared" si="35"/>
        <v>0</v>
      </c>
      <c r="AC82" s="106">
        <f>ROUND(AA82*'Motore 2023'!$E$30,2)</f>
        <v>0</v>
      </c>
      <c r="AD82" s="106">
        <f>ROUND(AB82*'Motore 2021'!$E$30,2)</f>
        <v>0</v>
      </c>
      <c r="AE82" s="106">
        <f>IF((K82-M82-S82-Y82)&lt;'Motore 2023'!$H$31, (K82-M82-S82-Y82),'Motore 2023'!$H$31)</f>
        <v>0</v>
      </c>
      <c r="AF82" s="106">
        <f>IF((L82-N82-T82-Z82)&lt;'Motore 2021'!$H$31, (L82-N82-T82-Z82),'Motore 2021'!$H$31)</f>
        <v>0</v>
      </c>
      <c r="AG82" s="106">
        <f t="shared" si="36"/>
        <v>0</v>
      </c>
      <c r="AH82" s="106">
        <f t="shared" si="37"/>
        <v>0</v>
      </c>
      <c r="AI82" s="106">
        <f>ROUND(AG82*'Motore 2023'!$E$31,2)</f>
        <v>0</v>
      </c>
      <c r="AJ82" s="106">
        <f>ROUND(AH82*'Motore 2021'!$E$31,2)</f>
        <v>0</v>
      </c>
      <c r="AK82" s="106">
        <f t="shared" si="45"/>
        <v>0</v>
      </c>
      <c r="AL82" s="106">
        <f t="shared" si="46"/>
        <v>0</v>
      </c>
      <c r="AM82" s="106">
        <f t="shared" si="38"/>
        <v>0</v>
      </c>
      <c r="AN82" s="106">
        <f t="shared" si="39"/>
        <v>0</v>
      </c>
      <c r="AO82" s="106">
        <f>ROUND(AM82*'Motore 2023'!$E$32,2)</f>
        <v>0</v>
      </c>
      <c r="AP82" s="106">
        <f>ROUND(AN82*'Motore 2021'!$E$32,2)</f>
        <v>0</v>
      </c>
      <c r="AQ82" s="117">
        <f>IF(B82&lt;&gt;0,((Q82+R82)*Ripartizione!B82),Q82+R82)</f>
        <v>0</v>
      </c>
      <c r="AR82" s="117">
        <f>IF(B82&lt;&gt;0,((Ripartizione!B82*W82)+(Ripartizione!B82*X82)), W82+X82)</f>
        <v>0</v>
      </c>
      <c r="AS82" s="117">
        <f t="shared" si="47"/>
        <v>0</v>
      </c>
      <c r="AT82" s="117">
        <f>IF(B82&lt;&gt;0,((Ripartizione!B82*AI82)+(Ripartizione!B82*AJ82)), AI82+AJ82)</f>
        <v>0</v>
      </c>
      <c r="AU82" s="117">
        <f>IF(B82&lt;&gt;0,((Ripartizione!B82*AO82)+(Ripartizione!B82*AP82)), AO82+AP82)</f>
        <v>0</v>
      </c>
      <c r="AV82" s="117">
        <f t="shared" si="48"/>
        <v>0</v>
      </c>
      <c r="AW82" s="117">
        <f t="shared" si="49"/>
        <v>0</v>
      </c>
      <c r="AX82" s="117">
        <f>IF($C$17="SI",((C82*'Motore 2023'!$B$35) + (D82*'Motore 2021'!$B$35)),0)</f>
        <v>0</v>
      </c>
      <c r="AY82" s="118">
        <f>IF($C$17="SI",((C82*'Motore 2023'!$B$35)+(C82*'Motore 2023'!$B$35)*10% + (D82*'Motore 2023'!$B$35)+(D82*'Motore 2023'!$B$35)*10%),0)</f>
        <v>0</v>
      </c>
      <c r="AZ82" s="119">
        <f>IF($C$17="SI",(((C82*'Motore 2023'!$B$38))+((D82*'Motore 2021'!$B$38))),0)</f>
        <v>0</v>
      </c>
      <c r="BA82" s="118">
        <f>IF($C$17="SI",(((C82*'Motore 2023'!$B$38)+((C82*'Motore 2023'!$B$38)*10%))+((D82*'Motore 2023'!$B$38)+((D82*'Motore 2023'!$B$38)*10%))),0)</f>
        <v>0</v>
      </c>
      <c r="BB82" s="118">
        <f t="shared" si="50"/>
        <v>0</v>
      </c>
      <c r="BC82" s="120">
        <f t="shared" si="51"/>
        <v>0</v>
      </c>
      <c r="BD82" s="120">
        <f>IF($C$17="SI",(C82*3*('Motore 2023'!$B$41+'Motore 2023'!$B$42+'Motore 2023'!$B$43+'Motore 2023'!$B$44)),(C82*1*('Motore 2023'!$B$41+'Motore 2023'!$B$42+'Motore 2023'!$B$43+'Motore 2023'!$B$44)))</f>
        <v>0</v>
      </c>
      <c r="BE82" s="121">
        <f>IF($C$17="SI",(D82*3*('Motore 2021'!$B$41+'Motore 2021'!$B$42+'Motore 2021'!$D$43+'Motore 2021'!$B$44)),(D82*1*('Motore 2021'!$B$41+'Motore 2021'!$B$42+'Motore 2021'!$D$43+'Motore 2021'!$B$44)))</f>
        <v>0</v>
      </c>
      <c r="BF82" s="120">
        <f>IF($C$17="SI",(C82*3*('Motore 2023'!$B$41+'Motore 2023'!$B$42+'Motore 2023'!$B$43+'Motore 2023'!$B$44))+((C82*3*('Motore 2023'!$B$41+'Motore 2023'!$B$42+'Motore 2023'!$B$43+'Motore 2023'!$B$44))*10%),(C82*1*('Motore 2023'!$B$41+'Motore 2023'!$B$42+'Motore 2023'!$B$43+'Motore 2023'!$B$44))+((C82*1*('Motore 2023'!$B$41+'Motore 2023'!$B$42+'Motore 2023'!$B$43+'Motore 2023'!$B$44))*10%))</f>
        <v>0</v>
      </c>
      <c r="BG82" s="120">
        <f>IF($C$17="SI",(D82*3*('Motore 2021'!$B$41+'Motore 2021'!$B$42+'Motore 2021'!$D$43+'Motore 2021'!$B$44))+((D82*3*('Motore 2021'!$B$41+'Motore 2021'!$B$42+'Motore 2021'!$D$43+'Motore 2021'!$B$44))*10%),(D82*1*('Motore 2021'!$B$41+'Motore 2021'!$B$42+'Motore 2021'!$D$43+'Motore 2021'!$B$44))+((D82*1*('Motore 2021'!$B$41+'Motore 2021'!$B$42+'Motore 2021'!$D$43+'Motore 2021'!$B$44))*10%))</f>
        <v>0</v>
      </c>
      <c r="BH82" s="120">
        <f t="shared" si="52"/>
        <v>0</v>
      </c>
      <c r="BI82" s="120">
        <f t="shared" si="53"/>
        <v>0</v>
      </c>
      <c r="BJ82" s="120">
        <f>IF(H82&lt;&gt;0,IF($C$17="SI",((('Motore 2023'!$B$47+'Motore 2023'!$B$50+'Motore 2023'!$B$53)/365)*$D$14)+(((('Motore 2023'!$B$47+'Motore 2023'!$B$50+'Motore 2021'!$B$53)/365)*$D$14)*10%),(('Motore 2023'!$B$53/365)*$D$14)+(('Motore 2023'!$B$53/365)*$D$14)*10%),0)</f>
        <v>0</v>
      </c>
      <c r="BK82" s="120">
        <f>IF(H82&lt;&gt;0,IF($C$17="SI",((('Motore 2021'!$B$47+'Motore 2021'!$B$50+'Motore 2021'!$B$53)/365)*$D$13)+(((('Motore 2021'!$B$47+'Motore 2021'!$B$50+'Motore 2021'!$B$53)/365)*$D$13)*10%),(('Motore 2021'!$B$53/365)*$D$13)+(('Motore 2021'!$B$53/365)*$D$13)*10%),0)</f>
        <v>0</v>
      </c>
      <c r="BL82" s="120">
        <f>IF(H82&lt;&gt;0,IF($C$17="SI",((('Motore 2023'!$B$47+'Motore 2023'!$B$50+'Motore 2023'!$B$53)/365)*$D$14),(('Motore 2023'!$B$53/365)*$D$14)),0)</f>
        <v>0</v>
      </c>
      <c r="BM82" s="120">
        <f>IF(H82&lt;&gt;0,IF($C$17="SI",((('Motore 2021'!$B$47+'Motore 2021'!$B$50+'Motore 2021'!$B$53)/365)*$D$13),(('Motore 2021'!$B$53/365)*$D$13)),0)</f>
        <v>0</v>
      </c>
      <c r="BN82" s="120">
        <f t="shared" si="54"/>
        <v>0</v>
      </c>
      <c r="BO82" s="122">
        <f t="shared" si="55"/>
        <v>0</v>
      </c>
    </row>
    <row r="83" spans="1:67" x14ac:dyDescent="0.3">
      <c r="A83" s="65" t="s">
        <v>173</v>
      </c>
      <c r="B83" s="51">
        <v>0</v>
      </c>
      <c r="C83" s="51">
        <v>0</v>
      </c>
      <c r="D83" s="51">
        <v>0</v>
      </c>
      <c r="E83" s="51">
        <f t="shared" si="40"/>
        <v>0</v>
      </c>
      <c r="F83" s="55" t="s">
        <v>8</v>
      </c>
      <c r="G83" s="62">
        <f t="shared" si="41"/>
        <v>0</v>
      </c>
      <c r="H83" s="62">
        <f t="shared" si="42"/>
        <v>0</v>
      </c>
      <c r="I83" s="63">
        <f t="shared" si="43"/>
        <v>0</v>
      </c>
      <c r="J83" s="63">
        <f t="shared" si="44"/>
        <v>0</v>
      </c>
      <c r="K83" s="64">
        <f t="shared" si="28"/>
        <v>0</v>
      </c>
      <c r="L83" s="64">
        <f t="shared" si="29"/>
        <v>0</v>
      </c>
      <c r="M83" s="106">
        <f>IF(K83&lt;'Motore 2023'!$H$28,Ripartizione!K83,'Motore 2023'!$H$28)</f>
        <v>0</v>
      </c>
      <c r="N83" s="106">
        <f>IF(L83&lt;'Motore 2021'!$H$28,Ripartizione!L83,'Motore 2021'!$H$28)</f>
        <v>0</v>
      </c>
      <c r="O83" s="106">
        <f t="shared" si="30"/>
        <v>0</v>
      </c>
      <c r="P83" s="106">
        <f t="shared" si="31"/>
        <v>0</v>
      </c>
      <c r="Q83" s="106">
        <f>ROUND(O83*'Motore 2023'!$E$28,2)</f>
        <v>0</v>
      </c>
      <c r="R83" s="106">
        <f>ROUND(P83*'Motore 2021'!$E$28,2)</f>
        <v>0</v>
      </c>
      <c r="S83" s="106">
        <f>IF((K83-M83)&lt;'Motore 2023'!$H$29,(K83-M83),'Motore 2023'!$H$29)</f>
        <v>0</v>
      </c>
      <c r="T83" s="106">
        <f>IF((L83-N83)&lt;'Motore 2021'!$H$29,(L83-N83),'Motore 2021'!$H$29)</f>
        <v>0</v>
      </c>
      <c r="U83" s="106">
        <f t="shared" si="32"/>
        <v>0</v>
      </c>
      <c r="V83" s="106">
        <f t="shared" si="33"/>
        <v>0</v>
      </c>
      <c r="W83" s="106">
        <f>ROUND(U83*'Motore 2023'!$E$29,2)</f>
        <v>0</v>
      </c>
      <c r="X83" s="106">
        <f>ROUND(V83*'Motore 2021'!$E$29,2)</f>
        <v>0</v>
      </c>
      <c r="Y83" s="106">
        <f>IF(K83-M83-S83&lt;'Motore 2023'!$H$30,(Ripartizione!K83-Ripartizione!M83-Ripartizione!S83),'Motore 2023'!$H$30)</f>
        <v>0</v>
      </c>
      <c r="Z83" s="106">
        <f>IF(L83-N83-T83&lt;'Motore 2021'!$H$30,(Ripartizione!L83-Ripartizione!N83-Ripartizione!T83),'Motore 2021'!$H$30)</f>
        <v>0</v>
      </c>
      <c r="AA83" s="106">
        <f t="shared" si="34"/>
        <v>0</v>
      </c>
      <c r="AB83" s="106">
        <f t="shared" si="35"/>
        <v>0</v>
      </c>
      <c r="AC83" s="106">
        <f>ROUND(AA83*'Motore 2023'!$E$30,2)</f>
        <v>0</v>
      </c>
      <c r="AD83" s="106">
        <f>ROUND(AB83*'Motore 2021'!$E$30,2)</f>
        <v>0</v>
      </c>
      <c r="AE83" s="106">
        <f>IF((K83-M83-S83-Y83)&lt;'Motore 2023'!$H$31, (K83-M83-S83-Y83),'Motore 2023'!$H$31)</f>
        <v>0</v>
      </c>
      <c r="AF83" s="106">
        <f>IF((L83-N83-T83-Z83)&lt;'Motore 2021'!$H$31, (L83-N83-T83-Z83),'Motore 2021'!$H$31)</f>
        <v>0</v>
      </c>
      <c r="AG83" s="106">
        <f t="shared" si="36"/>
        <v>0</v>
      </c>
      <c r="AH83" s="106">
        <f t="shared" si="37"/>
        <v>0</v>
      </c>
      <c r="AI83" s="106">
        <f>ROUND(AG83*'Motore 2023'!$E$31,2)</f>
        <v>0</v>
      </c>
      <c r="AJ83" s="106">
        <f>ROUND(AH83*'Motore 2021'!$E$31,2)</f>
        <v>0</v>
      </c>
      <c r="AK83" s="106">
        <f t="shared" si="45"/>
        <v>0</v>
      </c>
      <c r="AL83" s="106">
        <f t="shared" si="46"/>
        <v>0</v>
      </c>
      <c r="AM83" s="106">
        <f t="shared" si="38"/>
        <v>0</v>
      </c>
      <c r="AN83" s="106">
        <f t="shared" si="39"/>
        <v>0</v>
      </c>
      <c r="AO83" s="106">
        <f>ROUND(AM83*'Motore 2023'!$E$32,2)</f>
        <v>0</v>
      </c>
      <c r="AP83" s="106">
        <f>ROUND(AN83*'Motore 2021'!$E$32,2)</f>
        <v>0</v>
      </c>
      <c r="AQ83" s="117">
        <f>IF(B83&lt;&gt;0,((Q83+R83)*Ripartizione!B83),Q83+R83)</f>
        <v>0</v>
      </c>
      <c r="AR83" s="117">
        <f>IF(B83&lt;&gt;0,((Ripartizione!B83*W83)+(Ripartizione!B83*X83)), W83+X83)</f>
        <v>0</v>
      </c>
      <c r="AS83" s="117">
        <f t="shared" si="47"/>
        <v>0</v>
      </c>
      <c r="AT83" s="117">
        <f>IF(B83&lt;&gt;0,((Ripartizione!B83*AI83)+(Ripartizione!B83*AJ83)), AI83+AJ83)</f>
        <v>0</v>
      </c>
      <c r="AU83" s="117">
        <f>IF(B83&lt;&gt;0,((Ripartizione!B83*AO83)+(Ripartizione!B83*AP83)), AO83+AP83)</f>
        <v>0</v>
      </c>
      <c r="AV83" s="117">
        <f t="shared" si="48"/>
        <v>0</v>
      </c>
      <c r="AW83" s="117">
        <f t="shared" si="49"/>
        <v>0</v>
      </c>
      <c r="AX83" s="117">
        <f>IF($C$17="SI",((C83*'Motore 2023'!$B$35) + (D83*'Motore 2021'!$B$35)),0)</f>
        <v>0</v>
      </c>
      <c r="AY83" s="118">
        <f>IF($C$17="SI",((C83*'Motore 2023'!$B$35)+(C83*'Motore 2023'!$B$35)*10% + (D83*'Motore 2023'!$B$35)+(D83*'Motore 2023'!$B$35)*10%),0)</f>
        <v>0</v>
      </c>
      <c r="AZ83" s="119">
        <f>IF($C$17="SI",(((C83*'Motore 2023'!$B$38))+((D83*'Motore 2021'!$B$38))),0)</f>
        <v>0</v>
      </c>
      <c r="BA83" s="118">
        <f>IF($C$17="SI",(((C83*'Motore 2023'!$B$38)+((C83*'Motore 2023'!$B$38)*10%))+((D83*'Motore 2023'!$B$38)+((D83*'Motore 2023'!$B$38)*10%))),0)</f>
        <v>0</v>
      </c>
      <c r="BB83" s="118">
        <f t="shared" si="50"/>
        <v>0</v>
      </c>
      <c r="BC83" s="120">
        <f t="shared" si="51"/>
        <v>0</v>
      </c>
      <c r="BD83" s="120">
        <f>IF($C$17="SI",(C83*3*('Motore 2023'!$B$41+'Motore 2023'!$B$42+'Motore 2023'!$B$43+'Motore 2023'!$B$44)),(C83*1*('Motore 2023'!$B$41+'Motore 2023'!$B$42+'Motore 2023'!$B$43+'Motore 2023'!$B$44)))</f>
        <v>0</v>
      </c>
      <c r="BE83" s="121">
        <f>IF($C$17="SI",(D83*3*('Motore 2021'!$B$41+'Motore 2021'!$B$42+'Motore 2021'!$D$43+'Motore 2021'!$B$44)),(D83*1*('Motore 2021'!$B$41+'Motore 2021'!$B$42+'Motore 2021'!$D$43+'Motore 2021'!$B$44)))</f>
        <v>0</v>
      </c>
      <c r="BF83" s="120">
        <f>IF($C$17="SI",(C83*3*('Motore 2023'!$B$41+'Motore 2023'!$B$42+'Motore 2023'!$B$43+'Motore 2023'!$B$44))+((C83*3*('Motore 2023'!$B$41+'Motore 2023'!$B$42+'Motore 2023'!$B$43+'Motore 2023'!$B$44))*10%),(C83*1*('Motore 2023'!$B$41+'Motore 2023'!$B$42+'Motore 2023'!$B$43+'Motore 2023'!$B$44))+((C83*1*('Motore 2023'!$B$41+'Motore 2023'!$B$42+'Motore 2023'!$B$43+'Motore 2023'!$B$44))*10%))</f>
        <v>0</v>
      </c>
      <c r="BG83" s="120">
        <f>IF($C$17="SI",(D83*3*('Motore 2021'!$B$41+'Motore 2021'!$B$42+'Motore 2021'!$D$43+'Motore 2021'!$B$44))+((D83*3*('Motore 2021'!$B$41+'Motore 2021'!$B$42+'Motore 2021'!$D$43+'Motore 2021'!$B$44))*10%),(D83*1*('Motore 2021'!$B$41+'Motore 2021'!$B$42+'Motore 2021'!$D$43+'Motore 2021'!$B$44))+((D83*1*('Motore 2021'!$B$41+'Motore 2021'!$B$42+'Motore 2021'!$D$43+'Motore 2021'!$B$44))*10%))</f>
        <v>0</v>
      </c>
      <c r="BH83" s="120">
        <f t="shared" si="52"/>
        <v>0</v>
      </c>
      <c r="BI83" s="120">
        <f t="shared" si="53"/>
        <v>0</v>
      </c>
      <c r="BJ83" s="120">
        <f>IF(H83&lt;&gt;0,IF($C$17="SI",((('Motore 2023'!$B$47+'Motore 2023'!$B$50+'Motore 2023'!$B$53)/365)*$D$14)+(((('Motore 2023'!$B$47+'Motore 2023'!$B$50+'Motore 2021'!$B$53)/365)*$D$14)*10%),(('Motore 2023'!$B$53/365)*$D$14)+(('Motore 2023'!$B$53/365)*$D$14)*10%),0)</f>
        <v>0</v>
      </c>
      <c r="BK83" s="120">
        <f>IF(H83&lt;&gt;0,IF($C$17="SI",((('Motore 2021'!$B$47+'Motore 2021'!$B$50+'Motore 2021'!$B$53)/365)*$D$13)+(((('Motore 2021'!$B$47+'Motore 2021'!$B$50+'Motore 2021'!$B$53)/365)*$D$13)*10%),(('Motore 2021'!$B$53/365)*$D$13)+(('Motore 2021'!$B$53/365)*$D$13)*10%),0)</f>
        <v>0</v>
      </c>
      <c r="BL83" s="120">
        <f>IF(H83&lt;&gt;0,IF($C$17="SI",((('Motore 2023'!$B$47+'Motore 2023'!$B$50+'Motore 2023'!$B$53)/365)*$D$14),(('Motore 2023'!$B$53/365)*$D$14)),0)</f>
        <v>0</v>
      </c>
      <c r="BM83" s="120">
        <f>IF(H83&lt;&gt;0,IF($C$17="SI",((('Motore 2021'!$B$47+'Motore 2021'!$B$50+'Motore 2021'!$B$53)/365)*$D$13),(('Motore 2021'!$B$53/365)*$D$13)),0)</f>
        <v>0</v>
      </c>
      <c r="BN83" s="120">
        <f t="shared" si="54"/>
        <v>0</v>
      </c>
      <c r="BO83" s="122">
        <f t="shared" si="55"/>
        <v>0</v>
      </c>
    </row>
    <row r="84" spans="1:67" x14ac:dyDescent="0.3">
      <c r="A84" s="65" t="s">
        <v>174</v>
      </c>
      <c r="B84" s="51">
        <v>0</v>
      </c>
      <c r="C84" s="51">
        <v>0</v>
      </c>
      <c r="D84" s="51">
        <v>0</v>
      </c>
      <c r="E84" s="51">
        <f t="shared" si="40"/>
        <v>0</v>
      </c>
      <c r="F84" s="55" t="s">
        <v>8</v>
      </c>
      <c r="G84" s="62">
        <f t="shared" si="41"/>
        <v>0</v>
      </c>
      <c r="H84" s="62">
        <f t="shared" si="42"/>
        <v>0</v>
      </c>
      <c r="I84" s="63">
        <f t="shared" si="43"/>
        <v>0</v>
      </c>
      <c r="J84" s="63">
        <f t="shared" si="44"/>
        <v>0</v>
      </c>
      <c r="K84" s="64">
        <f t="shared" si="28"/>
        <v>0</v>
      </c>
      <c r="L84" s="64">
        <f t="shared" si="29"/>
        <v>0</v>
      </c>
      <c r="M84" s="106">
        <f>IF(K84&lt;'Motore 2023'!$H$28,Ripartizione!K84,'Motore 2023'!$H$28)</f>
        <v>0</v>
      </c>
      <c r="N84" s="106">
        <f>IF(L84&lt;'Motore 2021'!$H$28,Ripartizione!L84,'Motore 2021'!$H$28)</f>
        <v>0</v>
      </c>
      <c r="O84" s="106">
        <f t="shared" si="30"/>
        <v>0</v>
      </c>
      <c r="P84" s="106">
        <f t="shared" si="31"/>
        <v>0</v>
      </c>
      <c r="Q84" s="106">
        <f>ROUND(O84*'Motore 2023'!$E$28,2)</f>
        <v>0</v>
      </c>
      <c r="R84" s="106">
        <f>ROUND(P84*'Motore 2021'!$E$28,2)</f>
        <v>0</v>
      </c>
      <c r="S84" s="106">
        <f>IF((K84-M84)&lt;'Motore 2023'!$H$29,(K84-M84),'Motore 2023'!$H$29)</f>
        <v>0</v>
      </c>
      <c r="T84" s="106">
        <f>IF((L84-N84)&lt;'Motore 2021'!$H$29,(L84-N84),'Motore 2021'!$H$29)</f>
        <v>0</v>
      </c>
      <c r="U84" s="106">
        <f t="shared" si="32"/>
        <v>0</v>
      </c>
      <c r="V84" s="106">
        <f t="shared" si="33"/>
        <v>0</v>
      </c>
      <c r="W84" s="106">
        <f>ROUND(U84*'Motore 2023'!$E$29,2)</f>
        <v>0</v>
      </c>
      <c r="X84" s="106">
        <f>ROUND(V84*'Motore 2021'!$E$29,2)</f>
        <v>0</v>
      </c>
      <c r="Y84" s="106">
        <f>IF(K84-M84-S84&lt;'Motore 2023'!$H$30,(Ripartizione!K84-Ripartizione!M84-Ripartizione!S84),'Motore 2023'!$H$30)</f>
        <v>0</v>
      </c>
      <c r="Z84" s="106">
        <f>IF(L84-N84-T84&lt;'Motore 2021'!$H$30,(Ripartizione!L84-Ripartizione!N84-Ripartizione!T84),'Motore 2021'!$H$30)</f>
        <v>0</v>
      </c>
      <c r="AA84" s="106">
        <f t="shared" si="34"/>
        <v>0</v>
      </c>
      <c r="AB84" s="106">
        <f t="shared" si="35"/>
        <v>0</v>
      </c>
      <c r="AC84" s="106">
        <f>ROUND(AA84*'Motore 2023'!$E$30,2)</f>
        <v>0</v>
      </c>
      <c r="AD84" s="106">
        <f>ROUND(AB84*'Motore 2021'!$E$30,2)</f>
        <v>0</v>
      </c>
      <c r="AE84" s="106">
        <f>IF((K84-M84-S84-Y84)&lt;'Motore 2023'!$H$31, (K84-M84-S84-Y84),'Motore 2023'!$H$31)</f>
        <v>0</v>
      </c>
      <c r="AF84" s="106">
        <f>IF((L84-N84-T84-Z84)&lt;'Motore 2021'!$H$31, (L84-N84-T84-Z84),'Motore 2021'!$H$31)</f>
        <v>0</v>
      </c>
      <c r="AG84" s="106">
        <f t="shared" si="36"/>
        <v>0</v>
      </c>
      <c r="AH84" s="106">
        <f t="shared" si="37"/>
        <v>0</v>
      </c>
      <c r="AI84" s="106">
        <f>ROUND(AG84*'Motore 2023'!$E$31,2)</f>
        <v>0</v>
      </c>
      <c r="AJ84" s="106">
        <f>ROUND(AH84*'Motore 2021'!$E$31,2)</f>
        <v>0</v>
      </c>
      <c r="AK84" s="106">
        <f t="shared" si="45"/>
        <v>0</v>
      </c>
      <c r="AL84" s="106">
        <f t="shared" si="46"/>
        <v>0</v>
      </c>
      <c r="AM84" s="106">
        <f t="shared" si="38"/>
        <v>0</v>
      </c>
      <c r="AN84" s="106">
        <f t="shared" si="39"/>
        <v>0</v>
      </c>
      <c r="AO84" s="106">
        <f>ROUND(AM84*'Motore 2023'!$E$32,2)</f>
        <v>0</v>
      </c>
      <c r="AP84" s="106">
        <f>ROUND(AN84*'Motore 2021'!$E$32,2)</f>
        <v>0</v>
      </c>
      <c r="AQ84" s="117">
        <f>IF(B84&lt;&gt;0,((Q84+R84)*Ripartizione!B84),Q84+R84)</f>
        <v>0</v>
      </c>
      <c r="AR84" s="117">
        <f>IF(B84&lt;&gt;0,((Ripartizione!B84*W84)+(Ripartizione!B84*X84)), W84+X84)</f>
        <v>0</v>
      </c>
      <c r="AS84" s="117">
        <f t="shared" si="47"/>
        <v>0</v>
      </c>
      <c r="AT84" s="117">
        <f>IF(B84&lt;&gt;0,((Ripartizione!B84*AI84)+(Ripartizione!B84*AJ84)), AI84+AJ84)</f>
        <v>0</v>
      </c>
      <c r="AU84" s="117">
        <f>IF(B84&lt;&gt;0,((Ripartizione!B84*AO84)+(Ripartizione!B84*AP84)), AO84+AP84)</f>
        <v>0</v>
      </c>
      <c r="AV84" s="117">
        <f t="shared" si="48"/>
        <v>0</v>
      </c>
      <c r="AW84" s="117">
        <f t="shared" si="49"/>
        <v>0</v>
      </c>
      <c r="AX84" s="117">
        <f>IF($C$17="SI",((C84*'Motore 2023'!$B$35) + (D84*'Motore 2021'!$B$35)),0)</f>
        <v>0</v>
      </c>
      <c r="AY84" s="118">
        <f>IF($C$17="SI",((C84*'Motore 2023'!$B$35)+(C84*'Motore 2023'!$B$35)*10% + (D84*'Motore 2023'!$B$35)+(D84*'Motore 2023'!$B$35)*10%),0)</f>
        <v>0</v>
      </c>
      <c r="AZ84" s="119">
        <f>IF($C$17="SI",(((C84*'Motore 2023'!$B$38))+((D84*'Motore 2021'!$B$38))),0)</f>
        <v>0</v>
      </c>
      <c r="BA84" s="118">
        <f>IF($C$17="SI",(((C84*'Motore 2023'!$B$38)+((C84*'Motore 2023'!$B$38)*10%))+((D84*'Motore 2023'!$B$38)+((D84*'Motore 2023'!$B$38)*10%))),0)</f>
        <v>0</v>
      </c>
      <c r="BB84" s="118">
        <f t="shared" si="50"/>
        <v>0</v>
      </c>
      <c r="BC84" s="120">
        <f t="shared" si="51"/>
        <v>0</v>
      </c>
      <c r="BD84" s="120">
        <f>IF($C$17="SI",(C84*3*('Motore 2023'!$B$41+'Motore 2023'!$B$42+'Motore 2023'!$B$43+'Motore 2023'!$B$44)),(C84*1*('Motore 2023'!$B$41+'Motore 2023'!$B$42+'Motore 2023'!$B$43+'Motore 2023'!$B$44)))</f>
        <v>0</v>
      </c>
      <c r="BE84" s="121">
        <f>IF($C$17="SI",(D84*3*('Motore 2021'!$B$41+'Motore 2021'!$B$42+'Motore 2021'!$D$43+'Motore 2021'!$B$44)),(D84*1*('Motore 2021'!$B$41+'Motore 2021'!$B$42+'Motore 2021'!$D$43+'Motore 2021'!$B$44)))</f>
        <v>0</v>
      </c>
      <c r="BF84" s="120">
        <f>IF($C$17="SI",(C84*3*('Motore 2023'!$B$41+'Motore 2023'!$B$42+'Motore 2023'!$B$43+'Motore 2023'!$B$44))+((C84*3*('Motore 2023'!$B$41+'Motore 2023'!$B$42+'Motore 2023'!$B$43+'Motore 2023'!$B$44))*10%),(C84*1*('Motore 2023'!$B$41+'Motore 2023'!$B$42+'Motore 2023'!$B$43+'Motore 2023'!$B$44))+((C84*1*('Motore 2023'!$B$41+'Motore 2023'!$B$42+'Motore 2023'!$B$43+'Motore 2023'!$B$44))*10%))</f>
        <v>0</v>
      </c>
      <c r="BG84" s="120">
        <f>IF($C$17="SI",(D84*3*('Motore 2021'!$B$41+'Motore 2021'!$B$42+'Motore 2021'!$D$43+'Motore 2021'!$B$44))+((D84*3*('Motore 2021'!$B$41+'Motore 2021'!$B$42+'Motore 2021'!$D$43+'Motore 2021'!$B$44))*10%),(D84*1*('Motore 2021'!$B$41+'Motore 2021'!$B$42+'Motore 2021'!$D$43+'Motore 2021'!$B$44))+((D84*1*('Motore 2021'!$B$41+'Motore 2021'!$B$42+'Motore 2021'!$D$43+'Motore 2021'!$B$44))*10%))</f>
        <v>0</v>
      </c>
      <c r="BH84" s="120">
        <f t="shared" si="52"/>
        <v>0</v>
      </c>
      <c r="BI84" s="120">
        <f t="shared" si="53"/>
        <v>0</v>
      </c>
      <c r="BJ84" s="120">
        <f>IF(H84&lt;&gt;0,IF($C$17="SI",((('Motore 2023'!$B$47+'Motore 2023'!$B$50+'Motore 2023'!$B$53)/365)*$D$14)+(((('Motore 2023'!$B$47+'Motore 2023'!$B$50+'Motore 2021'!$B$53)/365)*$D$14)*10%),(('Motore 2023'!$B$53/365)*$D$14)+(('Motore 2023'!$B$53/365)*$D$14)*10%),0)</f>
        <v>0</v>
      </c>
      <c r="BK84" s="120">
        <f>IF(H84&lt;&gt;0,IF($C$17="SI",((('Motore 2021'!$B$47+'Motore 2021'!$B$50+'Motore 2021'!$B$53)/365)*$D$13)+(((('Motore 2021'!$B$47+'Motore 2021'!$B$50+'Motore 2021'!$B$53)/365)*$D$13)*10%),(('Motore 2021'!$B$53/365)*$D$13)+(('Motore 2021'!$B$53/365)*$D$13)*10%),0)</f>
        <v>0</v>
      </c>
      <c r="BL84" s="120">
        <f>IF(H84&lt;&gt;0,IF($C$17="SI",((('Motore 2023'!$B$47+'Motore 2023'!$B$50+'Motore 2023'!$B$53)/365)*$D$14),(('Motore 2023'!$B$53/365)*$D$14)),0)</f>
        <v>0</v>
      </c>
      <c r="BM84" s="120">
        <f>IF(H84&lt;&gt;0,IF($C$17="SI",((('Motore 2021'!$B$47+'Motore 2021'!$B$50+'Motore 2021'!$B$53)/365)*$D$13),(('Motore 2021'!$B$53/365)*$D$13)),0)</f>
        <v>0</v>
      </c>
      <c r="BN84" s="120">
        <f t="shared" si="54"/>
        <v>0</v>
      </c>
      <c r="BO84" s="122">
        <f t="shared" si="55"/>
        <v>0</v>
      </c>
    </row>
    <row r="85" spans="1:67" x14ac:dyDescent="0.3">
      <c r="A85" s="65" t="s">
        <v>175</v>
      </c>
      <c r="B85" s="51">
        <v>0</v>
      </c>
      <c r="C85" s="51">
        <v>0</v>
      </c>
      <c r="D85" s="51">
        <v>0</v>
      </c>
      <c r="E85" s="51">
        <f t="shared" si="40"/>
        <v>0</v>
      </c>
      <c r="F85" s="55" t="s">
        <v>8</v>
      </c>
      <c r="G85" s="62">
        <f t="shared" si="41"/>
        <v>0</v>
      </c>
      <c r="H85" s="62">
        <f t="shared" si="42"/>
        <v>0</v>
      </c>
      <c r="I85" s="63">
        <f t="shared" si="43"/>
        <v>0</v>
      </c>
      <c r="J85" s="63">
        <f t="shared" si="44"/>
        <v>0</v>
      </c>
      <c r="K85" s="64">
        <f t="shared" si="28"/>
        <v>0</v>
      </c>
      <c r="L85" s="64">
        <f t="shared" si="29"/>
        <v>0</v>
      </c>
      <c r="M85" s="106">
        <f>IF(K85&lt;'Motore 2023'!$H$28,Ripartizione!K85,'Motore 2023'!$H$28)</f>
        <v>0</v>
      </c>
      <c r="N85" s="106">
        <f>IF(L85&lt;'Motore 2021'!$H$28,Ripartizione!L85,'Motore 2021'!$H$28)</f>
        <v>0</v>
      </c>
      <c r="O85" s="106">
        <f t="shared" si="30"/>
        <v>0</v>
      </c>
      <c r="P85" s="106">
        <f t="shared" si="31"/>
        <v>0</v>
      </c>
      <c r="Q85" s="106">
        <f>ROUND(O85*'Motore 2023'!$E$28,2)</f>
        <v>0</v>
      </c>
      <c r="R85" s="106">
        <f>ROUND(P85*'Motore 2021'!$E$28,2)</f>
        <v>0</v>
      </c>
      <c r="S85" s="106">
        <f>IF((K85-M85)&lt;'Motore 2023'!$H$29,(K85-M85),'Motore 2023'!$H$29)</f>
        <v>0</v>
      </c>
      <c r="T85" s="106">
        <f>IF((L85-N85)&lt;'Motore 2021'!$H$29,(L85-N85),'Motore 2021'!$H$29)</f>
        <v>0</v>
      </c>
      <c r="U85" s="106">
        <f t="shared" si="32"/>
        <v>0</v>
      </c>
      <c r="V85" s="106">
        <f t="shared" si="33"/>
        <v>0</v>
      </c>
      <c r="W85" s="106">
        <f>ROUND(U85*'Motore 2023'!$E$29,2)</f>
        <v>0</v>
      </c>
      <c r="X85" s="106">
        <f>ROUND(V85*'Motore 2021'!$E$29,2)</f>
        <v>0</v>
      </c>
      <c r="Y85" s="106">
        <f>IF(K85-M85-S85&lt;'Motore 2023'!$H$30,(Ripartizione!K85-Ripartizione!M85-Ripartizione!S85),'Motore 2023'!$H$30)</f>
        <v>0</v>
      </c>
      <c r="Z85" s="106">
        <f>IF(L85-N85-T85&lt;'Motore 2021'!$H$30,(Ripartizione!L85-Ripartizione!N85-Ripartizione!T85),'Motore 2021'!$H$30)</f>
        <v>0</v>
      </c>
      <c r="AA85" s="106">
        <f t="shared" si="34"/>
        <v>0</v>
      </c>
      <c r="AB85" s="106">
        <f t="shared" si="35"/>
        <v>0</v>
      </c>
      <c r="AC85" s="106">
        <f>ROUND(AA85*'Motore 2023'!$E$30,2)</f>
        <v>0</v>
      </c>
      <c r="AD85" s="106">
        <f>ROUND(AB85*'Motore 2021'!$E$30,2)</f>
        <v>0</v>
      </c>
      <c r="AE85" s="106">
        <f>IF((K85-M85-S85-Y85)&lt;'Motore 2023'!$H$31, (K85-M85-S85-Y85),'Motore 2023'!$H$31)</f>
        <v>0</v>
      </c>
      <c r="AF85" s="106">
        <f>IF((L85-N85-T85-Z85)&lt;'Motore 2021'!$H$31, (L85-N85-T85-Z85),'Motore 2021'!$H$31)</f>
        <v>0</v>
      </c>
      <c r="AG85" s="106">
        <f t="shared" si="36"/>
        <v>0</v>
      </c>
      <c r="AH85" s="106">
        <f t="shared" si="37"/>
        <v>0</v>
      </c>
      <c r="AI85" s="106">
        <f>ROUND(AG85*'Motore 2023'!$E$31,2)</f>
        <v>0</v>
      </c>
      <c r="AJ85" s="106">
        <f>ROUND(AH85*'Motore 2021'!$E$31,2)</f>
        <v>0</v>
      </c>
      <c r="AK85" s="106">
        <f t="shared" si="45"/>
        <v>0</v>
      </c>
      <c r="AL85" s="106">
        <f t="shared" si="46"/>
        <v>0</v>
      </c>
      <c r="AM85" s="106">
        <f t="shared" si="38"/>
        <v>0</v>
      </c>
      <c r="AN85" s="106">
        <f t="shared" si="39"/>
        <v>0</v>
      </c>
      <c r="AO85" s="106">
        <f>ROUND(AM85*'Motore 2023'!$E$32,2)</f>
        <v>0</v>
      </c>
      <c r="AP85" s="106">
        <f>ROUND(AN85*'Motore 2021'!$E$32,2)</f>
        <v>0</v>
      </c>
      <c r="AQ85" s="117">
        <f>IF(B85&lt;&gt;0,((Q85+R85)*Ripartizione!B85),Q85+R85)</f>
        <v>0</v>
      </c>
      <c r="AR85" s="117">
        <f>IF(B85&lt;&gt;0,((Ripartizione!B85*W85)+(Ripartizione!B85*X85)), W85+X85)</f>
        <v>0</v>
      </c>
      <c r="AS85" s="117">
        <f t="shared" si="47"/>
        <v>0</v>
      </c>
      <c r="AT85" s="117">
        <f>IF(B85&lt;&gt;0,((Ripartizione!B85*AI85)+(Ripartizione!B85*AJ85)), AI85+AJ85)</f>
        <v>0</v>
      </c>
      <c r="AU85" s="117">
        <f>IF(B85&lt;&gt;0,((Ripartizione!B85*AO85)+(Ripartizione!B85*AP85)), AO85+AP85)</f>
        <v>0</v>
      </c>
      <c r="AV85" s="117">
        <f t="shared" si="48"/>
        <v>0</v>
      </c>
      <c r="AW85" s="117">
        <f t="shared" si="49"/>
        <v>0</v>
      </c>
      <c r="AX85" s="117">
        <f>IF($C$17="SI",((C85*'Motore 2023'!$B$35) + (D85*'Motore 2021'!$B$35)),0)</f>
        <v>0</v>
      </c>
      <c r="AY85" s="118">
        <f>IF($C$17="SI",((C85*'Motore 2023'!$B$35)+(C85*'Motore 2023'!$B$35)*10% + (D85*'Motore 2023'!$B$35)+(D85*'Motore 2023'!$B$35)*10%),0)</f>
        <v>0</v>
      </c>
      <c r="AZ85" s="119">
        <f>IF($C$17="SI",(((C85*'Motore 2023'!$B$38))+((D85*'Motore 2021'!$B$38))),0)</f>
        <v>0</v>
      </c>
      <c r="BA85" s="118">
        <f>IF($C$17="SI",(((C85*'Motore 2023'!$B$38)+((C85*'Motore 2023'!$B$38)*10%))+((D85*'Motore 2023'!$B$38)+((D85*'Motore 2023'!$B$38)*10%))),0)</f>
        <v>0</v>
      </c>
      <c r="BB85" s="118">
        <f t="shared" si="50"/>
        <v>0</v>
      </c>
      <c r="BC85" s="120">
        <f t="shared" si="51"/>
        <v>0</v>
      </c>
      <c r="BD85" s="120">
        <f>IF($C$17="SI",(C85*3*('Motore 2023'!$B$41+'Motore 2023'!$B$42+'Motore 2023'!$B$43+'Motore 2023'!$B$44)),(C85*1*('Motore 2023'!$B$41+'Motore 2023'!$B$42+'Motore 2023'!$B$43+'Motore 2023'!$B$44)))</f>
        <v>0</v>
      </c>
      <c r="BE85" s="121">
        <f>IF($C$17="SI",(D85*3*('Motore 2021'!$B$41+'Motore 2021'!$B$42+'Motore 2021'!$D$43+'Motore 2021'!$B$44)),(D85*1*('Motore 2021'!$B$41+'Motore 2021'!$B$42+'Motore 2021'!$D$43+'Motore 2021'!$B$44)))</f>
        <v>0</v>
      </c>
      <c r="BF85" s="120">
        <f>IF($C$17="SI",(C85*3*('Motore 2023'!$B$41+'Motore 2023'!$B$42+'Motore 2023'!$B$43+'Motore 2023'!$B$44))+((C85*3*('Motore 2023'!$B$41+'Motore 2023'!$B$42+'Motore 2023'!$B$43+'Motore 2023'!$B$44))*10%),(C85*1*('Motore 2023'!$B$41+'Motore 2023'!$B$42+'Motore 2023'!$B$43+'Motore 2023'!$B$44))+((C85*1*('Motore 2023'!$B$41+'Motore 2023'!$B$42+'Motore 2023'!$B$43+'Motore 2023'!$B$44))*10%))</f>
        <v>0</v>
      </c>
      <c r="BG85" s="120">
        <f>IF($C$17="SI",(D85*3*('Motore 2021'!$B$41+'Motore 2021'!$B$42+'Motore 2021'!$D$43+'Motore 2021'!$B$44))+((D85*3*('Motore 2021'!$B$41+'Motore 2021'!$B$42+'Motore 2021'!$D$43+'Motore 2021'!$B$44))*10%),(D85*1*('Motore 2021'!$B$41+'Motore 2021'!$B$42+'Motore 2021'!$D$43+'Motore 2021'!$B$44))+((D85*1*('Motore 2021'!$B$41+'Motore 2021'!$B$42+'Motore 2021'!$D$43+'Motore 2021'!$B$44))*10%))</f>
        <v>0</v>
      </c>
      <c r="BH85" s="120">
        <f t="shared" si="52"/>
        <v>0</v>
      </c>
      <c r="BI85" s="120">
        <f t="shared" si="53"/>
        <v>0</v>
      </c>
      <c r="BJ85" s="120">
        <f>IF(H85&lt;&gt;0,IF($C$17="SI",((('Motore 2023'!$B$47+'Motore 2023'!$B$50+'Motore 2023'!$B$53)/365)*$D$14)+(((('Motore 2023'!$B$47+'Motore 2023'!$B$50+'Motore 2021'!$B$53)/365)*$D$14)*10%),(('Motore 2023'!$B$53/365)*$D$14)+(('Motore 2023'!$B$53/365)*$D$14)*10%),0)</f>
        <v>0</v>
      </c>
      <c r="BK85" s="120">
        <f>IF(H85&lt;&gt;0,IF($C$17="SI",((('Motore 2021'!$B$47+'Motore 2021'!$B$50+'Motore 2021'!$B$53)/365)*$D$13)+(((('Motore 2021'!$B$47+'Motore 2021'!$B$50+'Motore 2021'!$B$53)/365)*$D$13)*10%),(('Motore 2021'!$B$53/365)*$D$13)+(('Motore 2021'!$B$53/365)*$D$13)*10%),0)</f>
        <v>0</v>
      </c>
      <c r="BL85" s="120">
        <f>IF(H85&lt;&gt;0,IF($C$17="SI",((('Motore 2023'!$B$47+'Motore 2023'!$B$50+'Motore 2023'!$B$53)/365)*$D$14),(('Motore 2023'!$B$53/365)*$D$14)),0)</f>
        <v>0</v>
      </c>
      <c r="BM85" s="120">
        <f>IF(H85&lt;&gt;0,IF($C$17="SI",((('Motore 2021'!$B$47+'Motore 2021'!$B$50+'Motore 2021'!$B$53)/365)*$D$13),(('Motore 2021'!$B$53/365)*$D$13)),0)</f>
        <v>0</v>
      </c>
      <c r="BN85" s="120">
        <f t="shared" si="54"/>
        <v>0</v>
      </c>
      <c r="BO85" s="122">
        <f t="shared" si="55"/>
        <v>0</v>
      </c>
    </row>
    <row r="86" spans="1:67" x14ac:dyDescent="0.3">
      <c r="A86" s="65" t="s">
        <v>176</v>
      </c>
      <c r="B86" s="51">
        <v>0</v>
      </c>
      <c r="C86" s="51">
        <v>0</v>
      </c>
      <c r="D86" s="51">
        <v>0</v>
      </c>
      <c r="E86" s="51">
        <f t="shared" si="40"/>
        <v>0</v>
      </c>
      <c r="F86" s="55" t="s">
        <v>8</v>
      </c>
      <c r="G86" s="62">
        <f t="shared" si="41"/>
        <v>0</v>
      </c>
      <c r="H86" s="62">
        <f t="shared" si="42"/>
        <v>0</v>
      </c>
      <c r="I86" s="63">
        <f t="shared" si="43"/>
        <v>0</v>
      </c>
      <c r="J86" s="63">
        <f t="shared" si="44"/>
        <v>0</v>
      </c>
      <c r="K86" s="64">
        <f t="shared" si="28"/>
        <v>0</v>
      </c>
      <c r="L86" s="64">
        <f t="shared" si="29"/>
        <v>0</v>
      </c>
      <c r="M86" s="106">
        <f>IF(K86&lt;'Motore 2023'!$H$28,Ripartizione!K86,'Motore 2023'!$H$28)</f>
        <v>0</v>
      </c>
      <c r="N86" s="106">
        <f>IF(L86&lt;'Motore 2021'!$H$28,Ripartizione!L86,'Motore 2021'!$H$28)</f>
        <v>0</v>
      </c>
      <c r="O86" s="106">
        <f t="shared" si="30"/>
        <v>0</v>
      </c>
      <c r="P86" s="106">
        <f t="shared" si="31"/>
        <v>0</v>
      </c>
      <c r="Q86" s="106">
        <f>ROUND(O86*'Motore 2023'!$E$28,2)</f>
        <v>0</v>
      </c>
      <c r="R86" s="106">
        <f>ROUND(P86*'Motore 2021'!$E$28,2)</f>
        <v>0</v>
      </c>
      <c r="S86" s="106">
        <f>IF((K86-M86)&lt;'Motore 2023'!$H$29,(K86-M86),'Motore 2023'!$H$29)</f>
        <v>0</v>
      </c>
      <c r="T86" s="106">
        <f>IF((L86-N86)&lt;'Motore 2021'!$H$29,(L86-N86),'Motore 2021'!$H$29)</f>
        <v>0</v>
      </c>
      <c r="U86" s="106">
        <f t="shared" si="32"/>
        <v>0</v>
      </c>
      <c r="V86" s="106">
        <f t="shared" si="33"/>
        <v>0</v>
      </c>
      <c r="W86" s="106">
        <f>ROUND(U86*'Motore 2023'!$E$29,2)</f>
        <v>0</v>
      </c>
      <c r="X86" s="106">
        <f>ROUND(V86*'Motore 2021'!$E$29,2)</f>
        <v>0</v>
      </c>
      <c r="Y86" s="106">
        <f>IF(K86-M86-S86&lt;'Motore 2023'!$H$30,(Ripartizione!K86-Ripartizione!M86-Ripartizione!S86),'Motore 2023'!$H$30)</f>
        <v>0</v>
      </c>
      <c r="Z86" s="106">
        <f>IF(L86-N86-T86&lt;'Motore 2021'!$H$30,(Ripartizione!L86-Ripartizione!N86-Ripartizione!T86),'Motore 2021'!$H$30)</f>
        <v>0</v>
      </c>
      <c r="AA86" s="106">
        <f t="shared" si="34"/>
        <v>0</v>
      </c>
      <c r="AB86" s="106">
        <f t="shared" si="35"/>
        <v>0</v>
      </c>
      <c r="AC86" s="106">
        <f>ROUND(AA86*'Motore 2023'!$E$30,2)</f>
        <v>0</v>
      </c>
      <c r="AD86" s="106">
        <f>ROUND(AB86*'Motore 2021'!$E$30,2)</f>
        <v>0</v>
      </c>
      <c r="AE86" s="106">
        <f>IF((K86-M86-S86-Y86)&lt;'Motore 2023'!$H$31, (K86-M86-S86-Y86),'Motore 2023'!$H$31)</f>
        <v>0</v>
      </c>
      <c r="AF86" s="106">
        <f>IF((L86-N86-T86-Z86)&lt;'Motore 2021'!$H$31, (L86-N86-T86-Z86),'Motore 2021'!$H$31)</f>
        <v>0</v>
      </c>
      <c r="AG86" s="106">
        <f t="shared" si="36"/>
        <v>0</v>
      </c>
      <c r="AH86" s="106">
        <f t="shared" si="37"/>
        <v>0</v>
      </c>
      <c r="AI86" s="106">
        <f>ROUND(AG86*'Motore 2023'!$E$31,2)</f>
        <v>0</v>
      </c>
      <c r="AJ86" s="106">
        <f>ROUND(AH86*'Motore 2021'!$E$31,2)</f>
        <v>0</v>
      </c>
      <c r="AK86" s="106">
        <f t="shared" si="45"/>
        <v>0</v>
      </c>
      <c r="AL86" s="106">
        <f t="shared" si="46"/>
        <v>0</v>
      </c>
      <c r="AM86" s="106">
        <f t="shared" si="38"/>
        <v>0</v>
      </c>
      <c r="AN86" s="106">
        <f t="shared" si="39"/>
        <v>0</v>
      </c>
      <c r="AO86" s="106">
        <f>ROUND(AM86*'Motore 2023'!$E$32,2)</f>
        <v>0</v>
      </c>
      <c r="AP86" s="106">
        <f>ROUND(AN86*'Motore 2021'!$E$32,2)</f>
        <v>0</v>
      </c>
      <c r="AQ86" s="117">
        <f>IF(B86&lt;&gt;0,((Q86+R86)*Ripartizione!B86),Q86+R86)</f>
        <v>0</v>
      </c>
      <c r="AR86" s="117">
        <f>IF(B86&lt;&gt;0,((Ripartizione!B86*W86)+(Ripartizione!B86*X86)), W86+X86)</f>
        <v>0</v>
      </c>
      <c r="AS86" s="117">
        <f t="shared" si="47"/>
        <v>0</v>
      </c>
      <c r="AT86" s="117">
        <f>IF(B86&lt;&gt;0,((Ripartizione!B86*AI86)+(Ripartizione!B86*AJ86)), AI86+AJ86)</f>
        <v>0</v>
      </c>
      <c r="AU86" s="117">
        <f>IF(B86&lt;&gt;0,((Ripartizione!B86*AO86)+(Ripartizione!B86*AP86)), AO86+AP86)</f>
        <v>0</v>
      </c>
      <c r="AV86" s="117">
        <f t="shared" si="48"/>
        <v>0</v>
      </c>
      <c r="AW86" s="117">
        <f t="shared" si="49"/>
        <v>0</v>
      </c>
      <c r="AX86" s="117">
        <f>IF($C$17="SI",((C86*'Motore 2023'!$B$35) + (D86*'Motore 2021'!$B$35)),0)</f>
        <v>0</v>
      </c>
      <c r="AY86" s="118">
        <f>IF($C$17="SI",((C86*'Motore 2023'!$B$35)+(C86*'Motore 2023'!$B$35)*10% + (D86*'Motore 2023'!$B$35)+(D86*'Motore 2023'!$B$35)*10%),0)</f>
        <v>0</v>
      </c>
      <c r="AZ86" s="119">
        <f>IF($C$17="SI",(((C86*'Motore 2023'!$B$38))+((D86*'Motore 2021'!$B$38))),0)</f>
        <v>0</v>
      </c>
      <c r="BA86" s="118">
        <f>IF($C$17="SI",(((C86*'Motore 2023'!$B$38)+((C86*'Motore 2023'!$B$38)*10%))+((D86*'Motore 2023'!$B$38)+((D86*'Motore 2023'!$B$38)*10%))),0)</f>
        <v>0</v>
      </c>
      <c r="BB86" s="118">
        <f t="shared" si="50"/>
        <v>0</v>
      </c>
      <c r="BC86" s="120">
        <f t="shared" si="51"/>
        <v>0</v>
      </c>
      <c r="BD86" s="120">
        <f>IF($C$17="SI",(C86*3*('Motore 2023'!$B$41+'Motore 2023'!$B$42+'Motore 2023'!$B$43+'Motore 2023'!$B$44)),(C86*1*('Motore 2023'!$B$41+'Motore 2023'!$B$42+'Motore 2023'!$B$43+'Motore 2023'!$B$44)))</f>
        <v>0</v>
      </c>
      <c r="BE86" s="121">
        <f>IF($C$17="SI",(D86*3*('Motore 2021'!$B$41+'Motore 2021'!$B$42+'Motore 2021'!$D$43+'Motore 2021'!$B$44)),(D86*1*('Motore 2021'!$B$41+'Motore 2021'!$B$42+'Motore 2021'!$D$43+'Motore 2021'!$B$44)))</f>
        <v>0</v>
      </c>
      <c r="BF86" s="120">
        <f>IF($C$17="SI",(C86*3*('Motore 2023'!$B$41+'Motore 2023'!$B$42+'Motore 2023'!$B$43+'Motore 2023'!$B$44))+((C86*3*('Motore 2023'!$B$41+'Motore 2023'!$B$42+'Motore 2023'!$B$43+'Motore 2023'!$B$44))*10%),(C86*1*('Motore 2023'!$B$41+'Motore 2023'!$B$42+'Motore 2023'!$B$43+'Motore 2023'!$B$44))+((C86*1*('Motore 2023'!$B$41+'Motore 2023'!$B$42+'Motore 2023'!$B$43+'Motore 2023'!$B$44))*10%))</f>
        <v>0</v>
      </c>
      <c r="BG86" s="120">
        <f>IF($C$17="SI",(D86*3*('Motore 2021'!$B$41+'Motore 2021'!$B$42+'Motore 2021'!$D$43+'Motore 2021'!$B$44))+((D86*3*('Motore 2021'!$B$41+'Motore 2021'!$B$42+'Motore 2021'!$D$43+'Motore 2021'!$B$44))*10%),(D86*1*('Motore 2021'!$B$41+'Motore 2021'!$B$42+'Motore 2021'!$D$43+'Motore 2021'!$B$44))+((D86*1*('Motore 2021'!$B$41+'Motore 2021'!$B$42+'Motore 2021'!$D$43+'Motore 2021'!$B$44))*10%))</f>
        <v>0</v>
      </c>
      <c r="BH86" s="120">
        <f t="shared" si="52"/>
        <v>0</v>
      </c>
      <c r="BI86" s="120">
        <f t="shared" si="53"/>
        <v>0</v>
      </c>
      <c r="BJ86" s="120">
        <f>IF(H86&lt;&gt;0,IF($C$17="SI",((('Motore 2023'!$B$47+'Motore 2023'!$B$50+'Motore 2023'!$B$53)/365)*$D$14)+(((('Motore 2023'!$B$47+'Motore 2023'!$B$50+'Motore 2021'!$B$53)/365)*$D$14)*10%),(('Motore 2023'!$B$53/365)*$D$14)+(('Motore 2023'!$B$53/365)*$D$14)*10%),0)</f>
        <v>0</v>
      </c>
      <c r="BK86" s="120">
        <f>IF(H86&lt;&gt;0,IF($C$17="SI",((('Motore 2021'!$B$47+'Motore 2021'!$B$50+'Motore 2021'!$B$53)/365)*$D$13)+(((('Motore 2021'!$B$47+'Motore 2021'!$B$50+'Motore 2021'!$B$53)/365)*$D$13)*10%),(('Motore 2021'!$B$53/365)*$D$13)+(('Motore 2021'!$B$53/365)*$D$13)*10%),0)</f>
        <v>0</v>
      </c>
      <c r="BL86" s="120">
        <f>IF(H86&lt;&gt;0,IF($C$17="SI",((('Motore 2023'!$B$47+'Motore 2023'!$B$50+'Motore 2023'!$B$53)/365)*$D$14),(('Motore 2023'!$B$53/365)*$D$14)),0)</f>
        <v>0</v>
      </c>
      <c r="BM86" s="120">
        <f>IF(H86&lt;&gt;0,IF($C$17="SI",((('Motore 2021'!$B$47+'Motore 2021'!$B$50+'Motore 2021'!$B$53)/365)*$D$13),(('Motore 2021'!$B$53/365)*$D$13)),0)</f>
        <v>0</v>
      </c>
      <c r="BN86" s="120">
        <f t="shared" si="54"/>
        <v>0</v>
      </c>
      <c r="BO86" s="122">
        <f t="shared" si="55"/>
        <v>0</v>
      </c>
    </row>
    <row r="87" spans="1:67" x14ac:dyDescent="0.3">
      <c r="A87" s="65" t="s">
        <v>177</v>
      </c>
      <c r="B87" s="51">
        <v>0</v>
      </c>
      <c r="C87" s="51">
        <v>0</v>
      </c>
      <c r="D87" s="51">
        <v>0</v>
      </c>
      <c r="E87" s="51">
        <f t="shared" si="40"/>
        <v>0</v>
      </c>
      <c r="F87" s="55" t="s">
        <v>8</v>
      </c>
      <c r="G87" s="62">
        <f t="shared" si="41"/>
        <v>0</v>
      </c>
      <c r="H87" s="62">
        <f t="shared" si="42"/>
        <v>0</v>
      </c>
      <c r="I87" s="63">
        <f t="shared" si="43"/>
        <v>0</v>
      </c>
      <c r="J87" s="63">
        <f t="shared" si="44"/>
        <v>0</v>
      </c>
      <c r="K87" s="64">
        <f t="shared" si="28"/>
        <v>0</v>
      </c>
      <c r="L87" s="64">
        <f t="shared" si="29"/>
        <v>0</v>
      </c>
      <c r="M87" s="106">
        <f>IF(K87&lt;'Motore 2023'!$H$28,Ripartizione!K87,'Motore 2023'!$H$28)</f>
        <v>0</v>
      </c>
      <c r="N87" s="106">
        <f>IF(L87&lt;'Motore 2021'!$H$28,Ripartizione!L87,'Motore 2021'!$H$28)</f>
        <v>0</v>
      </c>
      <c r="O87" s="106">
        <f t="shared" si="30"/>
        <v>0</v>
      </c>
      <c r="P87" s="106">
        <f t="shared" si="31"/>
        <v>0</v>
      </c>
      <c r="Q87" s="106">
        <f>ROUND(O87*'Motore 2023'!$E$28,2)</f>
        <v>0</v>
      </c>
      <c r="R87" s="106">
        <f>ROUND(P87*'Motore 2021'!$E$28,2)</f>
        <v>0</v>
      </c>
      <c r="S87" s="106">
        <f>IF((K87-M87)&lt;'Motore 2023'!$H$29,(K87-M87),'Motore 2023'!$H$29)</f>
        <v>0</v>
      </c>
      <c r="T87" s="106">
        <f>IF((L87-N87)&lt;'Motore 2021'!$H$29,(L87-N87),'Motore 2021'!$H$29)</f>
        <v>0</v>
      </c>
      <c r="U87" s="106">
        <f t="shared" si="32"/>
        <v>0</v>
      </c>
      <c r="V87" s="106">
        <f t="shared" si="33"/>
        <v>0</v>
      </c>
      <c r="W87" s="106">
        <f>ROUND(U87*'Motore 2023'!$E$29,2)</f>
        <v>0</v>
      </c>
      <c r="X87" s="106">
        <f>ROUND(V87*'Motore 2021'!$E$29,2)</f>
        <v>0</v>
      </c>
      <c r="Y87" s="106">
        <f>IF(K87-M87-S87&lt;'Motore 2023'!$H$30,(Ripartizione!K87-Ripartizione!M87-Ripartizione!S87),'Motore 2023'!$H$30)</f>
        <v>0</v>
      </c>
      <c r="Z87" s="106">
        <f>IF(L87-N87-T87&lt;'Motore 2021'!$H$30,(Ripartizione!L87-Ripartizione!N87-Ripartizione!T87),'Motore 2021'!$H$30)</f>
        <v>0</v>
      </c>
      <c r="AA87" s="106">
        <f t="shared" si="34"/>
        <v>0</v>
      </c>
      <c r="AB87" s="106">
        <f t="shared" si="35"/>
        <v>0</v>
      </c>
      <c r="AC87" s="106">
        <f>ROUND(AA87*'Motore 2023'!$E$30,2)</f>
        <v>0</v>
      </c>
      <c r="AD87" s="106">
        <f>ROUND(AB87*'Motore 2021'!$E$30,2)</f>
        <v>0</v>
      </c>
      <c r="AE87" s="106">
        <f>IF((K87-M87-S87-Y87)&lt;'Motore 2023'!$H$31, (K87-M87-S87-Y87),'Motore 2023'!$H$31)</f>
        <v>0</v>
      </c>
      <c r="AF87" s="106">
        <f>IF((L87-N87-T87-Z87)&lt;'Motore 2021'!$H$31, (L87-N87-T87-Z87),'Motore 2021'!$H$31)</f>
        <v>0</v>
      </c>
      <c r="AG87" s="106">
        <f t="shared" si="36"/>
        <v>0</v>
      </c>
      <c r="AH87" s="106">
        <f t="shared" si="37"/>
        <v>0</v>
      </c>
      <c r="AI87" s="106">
        <f>ROUND(AG87*'Motore 2023'!$E$31,2)</f>
        <v>0</v>
      </c>
      <c r="AJ87" s="106">
        <f>ROUND(AH87*'Motore 2021'!$E$31,2)</f>
        <v>0</v>
      </c>
      <c r="AK87" s="106">
        <f t="shared" si="45"/>
        <v>0</v>
      </c>
      <c r="AL87" s="106">
        <f t="shared" si="46"/>
        <v>0</v>
      </c>
      <c r="AM87" s="106">
        <f t="shared" si="38"/>
        <v>0</v>
      </c>
      <c r="AN87" s="106">
        <f t="shared" si="39"/>
        <v>0</v>
      </c>
      <c r="AO87" s="106">
        <f>ROUND(AM87*'Motore 2023'!$E$32,2)</f>
        <v>0</v>
      </c>
      <c r="AP87" s="106">
        <f>ROUND(AN87*'Motore 2021'!$E$32,2)</f>
        <v>0</v>
      </c>
      <c r="AQ87" s="117">
        <f>IF(B87&lt;&gt;0,((Q87+R87)*Ripartizione!B87),Q87+R87)</f>
        <v>0</v>
      </c>
      <c r="AR87" s="117">
        <f>IF(B87&lt;&gt;0,((Ripartizione!B87*W87)+(Ripartizione!B87*X87)), W87+X87)</f>
        <v>0</v>
      </c>
      <c r="AS87" s="117">
        <f t="shared" si="47"/>
        <v>0</v>
      </c>
      <c r="AT87" s="117">
        <f>IF(B87&lt;&gt;0,((Ripartizione!B87*AI87)+(Ripartizione!B87*AJ87)), AI87+AJ87)</f>
        <v>0</v>
      </c>
      <c r="AU87" s="117">
        <f>IF(B87&lt;&gt;0,((Ripartizione!B87*AO87)+(Ripartizione!B87*AP87)), AO87+AP87)</f>
        <v>0</v>
      </c>
      <c r="AV87" s="117">
        <f t="shared" si="48"/>
        <v>0</v>
      </c>
      <c r="AW87" s="117">
        <f t="shared" si="49"/>
        <v>0</v>
      </c>
      <c r="AX87" s="117">
        <f>IF($C$17="SI",((C87*'Motore 2023'!$B$35) + (D87*'Motore 2021'!$B$35)),0)</f>
        <v>0</v>
      </c>
      <c r="AY87" s="118">
        <f>IF($C$17="SI",((C87*'Motore 2023'!$B$35)+(C87*'Motore 2023'!$B$35)*10% + (D87*'Motore 2023'!$B$35)+(D87*'Motore 2023'!$B$35)*10%),0)</f>
        <v>0</v>
      </c>
      <c r="AZ87" s="119">
        <f>IF($C$17="SI",(((C87*'Motore 2023'!$B$38))+((D87*'Motore 2021'!$B$38))),0)</f>
        <v>0</v>
      </c>
      <c r="BA87" s="118">
        <f>IF($C$17="SI",(((C87*'Motore 2023'!$B$38)+((C87*'Motore 2023'!$B$38)*10%))+((D87*'Motore 2023'!$B$38)+((D87*'Motore 2023'!$B$38)*10%))),0)</f>
        <v>0</v>
      </c>
      <c r="BB87" s="118">
        <f t="shared" si="50"/>
        <v>0</v>
      </c>
      <c r="BC87" s="120">
        <f t="shared" si="51"/>
        <v>0</v>
      </c>
      <c r="BD87" s="120">
        <f>IF($C$17="SI",(C87*3*('Motore 2023'!$B$41+'Motore 2023'!$B$42+'Motore 2023'!$B$43+'Motore 2023'!$B$44)),(C87*1*('Motore 2023'!$B$41+'Motore 2023'!$B$42+'Motore 2023'!$B$43+'Motore 2023'!$B$44)))</f>
        <v>0</v>
      </c>
      <c r="BE87" s="121">
        <f>IF($C$17="SI",(D87*3*('Motore 2021'!$B$41+'Motore 2021'!$B$42+'Motore 2021'!$D$43+'Motore 2021'!$B$44)),(D87*1*('Motore 2021'!$B$41+'Motore 2021'!$B$42+'Motore 2021'!$D$43+'Motore 2021'!$B$44)))</f>
        <v>0</v>
      </c>
      <c r="BF87" s="120">
        <f>IF($C$17="SI",(C87*3*('Motore 2023'!$B$41+'Motore 2023'!$B$42+'Motore 2023'!$B$43+'Motore 2023'!$B$44))+((C87*3*('Motore 2023'!$B$41+'Motore 2023'!$B$42+'Motore 2023'!$B$43+'Motore 2023'!$B$44))*10%),(C87*1*('Motore 2023'!$B$41+'Motore 2023'!$B$42+'Motore 2023'!$B$43+'Motore 2023'!$B$44))+((C87*1*('Motore 2023'!$B$41+'Motore 2023'!$B$42+'Motore 2023'!$B$43+'Motore 2023'!$B$44))*10%))</f>
        <v>0</v>
      </c>
      <c r="BG87" s="120">
        <f>IF($C$17="SI",(D87*3*('Motore 2021'!$B$41+'Motore 2021'!$B$42+'Motore 2021'!$D$43+'Motore 2021'!$B$44))+((D87*3*('Motore 2021'!$B$41+'Motore 2021'!$B$42+'Motore 2021'!$D$43+'Motore 2021'!$B$44))*10%),(D87*1*('Motore 2021'!$B$41+'Motore 2021'!$B$42+'Motore 2021'!$D$43+'Motore 2021'!$B$44))+((D87*1*('Motore 2021'!$B$41+'Motore 2021'!$B$42+'Motore 2021'!$D$43+'Motore 2021'!$B$44))*10%))</f>
        <v>0</v>
      </c>
      <c r="BH87" s="120">
        <f t="shared" si="52"/>
        <v>0</v>
      </c>
      <c r="BI87" s="120">
        <f t="shared" si="53"/>
        <v>0</v>
      </c>
      <c r="BJ87" s="120">
        <f>IF(H87&lt;&gt;0,IF($C$17="SI",((('Motore 2023'!$B$47+'Motore 2023'!$B$50+'Motore 2023'!$B$53)/365)*$D$14)+(((('Motore 2023'!$B$47+'Motore 2023'!$B$50+'Motore 2021'!$B$53)/365)*$D$14)*10%),(('Motore 2023'!$B$53/365)*$D$14)+(('Motore 2023'!$B$53/365)*$D$14)*10%),0)</f>
        <v>0</v>
      </c>
      <c r="BK87" s="120">
        <f>IF(H87&lt;&gt;0,IF($C$17="SI",((('Motore 2021'!$B$47+'Motore 2021'!$B$50+'Motore 2021'!$B$53)/365)*$D$13)+(((('Motore 2021'!$B$47+'Motore 2021'!$B$50+'Motore 2021'!$B$53)/365)*$D$13)*10%),(('Motore 2021'!$B$53/365)*$D$13)+(('Motore 2021'!$B$53/365)*$D$13)*10%),0)</f>
        <v>0</v>
      </c>
      <c r="BL87" s="120">
        <f>IF(H87&lt;&gt;0,IF($C$17="SI",((('Motore 2023'!$B$47+'Motore 2023'!$B$50+'Motore 2023'!$B$53)/365)*$D$14),(('Motore 2023'!$B$53/365)*$D$14)),0)</f>
        <v>0</v>
      </c>
      <c r="BM87" s="120">
        <f>IF(H87&lt;&gt;0,IF($C$17="SI",((('Motore 2021'!$B$47+'Motore 2021'!$B$50+'Motore 2021'!$B$53)/365)*$D$13),(('Motore 2021'!$B$53/365)*$D$13)),0)</f>
        <v>0</v>
      </c>
      <c r="BN87" s="120">
        <f t="shared" si="54"/>
        <v>0</v>
      </c>
      <c r="BO87" s="122">
        <f t="shared" si="55"/>
        <v>0</v>
      </c>
    </row>
    <row r="88" spans="1:67" x14ac:dyDescent="0.3">
      <c r="A88" s="65" t="s">
        <v>178</v>
      </c>
      <c r="B88" s="51">
        <v>0</v>
      </c>
      <c r="C88" s="51">
        <v>0</v>
      </c>
      <c r="D88" s="51">
        <v>0</v>
      </c>
      <c r="E88" s="51">
        <f t="shared" si="40"/>
        <v>0</v>
      </c>
      <c r="F88" s="55" t="s">
        <v>8</v>
      </c>
      <c r="G88" s="62">
        <f t="shared" si="41"/>
        <v>0</v>
      </c>
      <c r="H88" s="62">
        <f t="shared" si="42"/>
        <v>0</v>
      </c>
      <c r="I88" s="63">
        <f t="shared" si="43"/>
        <v>0</v>
      </c>
      <c r="J88" s="63">
        <f t="shared" si="44"/>
        <v>0</v>
      </c>
      <c r="K88" s="64">
        <f t="shared" si="28"/>
        <v>0</v>
      </c>
      <c r="L88" s="64">
        <f t="shared" si="29"/>
        <v>0</v>
      </c>
      <c r="M88" s="106">
        <f>IF(K88&lt;'Motore 2023'!$H$28,Ripartizione!K88,'Motore 2023'!$H$28)</f>
        <v>0</v>
      </c>
      <c r="N88" s="106">
        <f>IF(L88&lt;'Motore 2021'!$H$28,Ripartizione!L88,'Motore 2021'!$H$28)</f>
        <v>0</v>
      </c>
      <c r="O88" s="106">
        <f t="shared" si="30"/>
        <v>0</v>
      </c>
      <c r="P88" s="106">
        <f t="shared" si="31"/>
        <v>0</v>
      </c>
      <c r="Q88" s="106">
        <f>ROUND(O88*'Motore 2023'!$E$28,2)</f>
        <v>0</v>
      </c>
      <c r="R88" s="106">
        <f>ROUND(P88*'Motore 2021'!$E$28,2)</f>
        <v>0</v>
      </c>
      <c r="S88" s="106">
        <f>IF((K88-M88)&lt;'Motore 2023'!$H$29,(K88-M88),'Motore 2023'!$H$29)</f>
        <v>0</v>
      </c>
      <c r="T88" s="106">
        <f>IF((L88-N88)&lt;'Motore 2021'!$H$29,(L88-N88),'Motore 2021'!$H$29)</f>
        <v>0</v>
      </c>
      <c r="U88" s="106">
        <f t="shared" si="32"/>
        <v>0</v>
      </c>
      <c r="V88" s="106">
        <f t="shared" si="33"/>
        <v>0</v>
      </c>
      <c r="W88" s="106">
        <f>ROUND(U88*'Motore 2023'!$E$29,2)</f>
        <v>0</v>
      </c>
      <c r="X88" s="106">
        <f>ROUND(V88*'Motore 2021'!$E$29,2)</f>
        <v>0</v>
      </c>
      <c r="Y88" s="106">
        <f>IF(K88-M88-S88&lt;'Motore 2023'!$H$30,(Ripartizione!K88-Ripartizione!M88-Ripartizione!S88),'Motore 2023'!$H$30)</f>
        <v>0</v>
      </c>
      <c r="Z88" s="106">
        <f>IF(L88-N88-T88&lt;'Motore 2021'!$H$30,(Ripartizione!L88-Ripartizione!N88-Ripartizione!T88),'Motore 2021'!$H$30)</f>
        <v>0</v>
      </c>
      <c r="AA88" s="106">
        <f t="shared" si="34"/>
        <v>0</v>
      </c>
      <c r="AB88" s="106">
        <f t="shared" si="35"/>
        <v>0</v>
      </c>
      <c r="AC88" s="106">
        <f>ROUND(AA88*'Motore 2023'!$E$30,2)</f>
        <v>0</v>
      </c>
      <c r="AD88" s="106">
        <f>ROUND(AB88*'Motore 2021'!$E$30,2)</f>
        <v>0</v>
      </c>
      <c r="AE88" s="106">
        <f>IF((K88-M88-S88-Y88)&lt;'Motore 2023'!$H$31, (K88-M88-S88-Y88),'Motore 2023'!$H$31)</f>
        <v>0</v>
      </c>
      <c r="AF88" s="106">
        <f>IF((L88-N88-T88-Z88)&lt;'Motore 2021'!$H$31, (L88-N88-T88-Z88),'Motore 2021'!$H$31)</f>
        <v>0</v>
      </c>
      <c r="AG88" s="106">
        <f t="shared" si="36"/>
        <v>0</v>
      </c>
      <c r="AH88" s="106">
        <f t="shared" si="37"/>
        <v>0</v>
      </c>
      <c r="AI88" s="106">
        <f>ROUND(AG88*'Motore 2023'!$E$31,2)</f>
        <v>0</v>
      </c>
      <c r="AJ88" s="106">
        <f>ROUND(AH88*'Motore 2021'!$E$31,2)</f>
        <v>0</v>
      </c>
      <c r="AK88" s="106">
        <f t="shared" si="45"/>
        <v>0</v>
      </c>
      <c r="AL88" s="106">
        <f t="shared" si="46"/>
        <v>0</v>
      </c>
      <c r="AM88" s="106">
        <f t="shared" si="38"/>
        <v>0</v>
      </c>
      <c r="AN88" s="106">
        <f t="shared" si="39"/>
        <v>0</v>
      </c>
      <c r="AO88" s="106">
        <f>ROUND(AM88*'Motore 2023'!$E$32,2)</f>
        <v>0</v>
      </c>
      <c r="AP88" s="106">
        <f>ROUND(AN88*'Motore 2021'!$E$32,2)</f>
        <v>0</v>
      </c>
      <c r="AQ88" s="117">
        <f>IF(B88&lt;&gt;0,((Q88+R88)*Ripartizione!B88),Q88+R88)</f>
        <v>0</v>
      </c>
      <c r="AR88" s="117">
        <f>IF(B88&lt;&gt;0,((Ripartizione!B88*W88)+(Ripartizione!B88*X88)), W88+X88)</f>
        <v>0</v>
      </c>
      <c r="AS88" s="117">
        <f t="shared" si="47"/>
        <v>0</v>
      </c>
      <c r="AT88" s="117">
        <f>IF(B88&lt;&gt;0,((Ripartizione!B88*AI88)+(Ripartizione!B88*AJ88)), AI88+AJ88)</f>
        <v>0</v>
      </c>
      <c r="AU88" s="117">
        <f>IF(B88&lt;&gt;0,((Ripartizione!B88*AO88)+(Ripartizione!B88*AP88)), AO88+AP88)</f>
        <v>0</v>
      </c>
      <c r="AV88" s="117">
        <f t="shared" si="48"/>
        <v>0</v>
      </c>
      <c r="AW88" s="117">
        <f t="shared" si="49"/>
        <v>0</v>
      </c>
      <c r="AX88" s="117">
        <f>IF($C$17="SI",((C88*'Motore 2023'!$B$35) + (D88*'Motore 2021'!$B$35)),0)</f>
        <v>0</v>
      </c>
      <c r="AY88" s="118">
        <f>IF($C$17="SI",((C88*'Motore 2023'!$B$35)+(C88*'Motore 2023'!$B$35)*10% + (D88*'Motore 2023'!$B$35)+(D88*'Motore 2023'!$B$35)*10%),0)</f>
        <v>0</v>
      </c>
      <c r="AZ88" s="119">
        <f>IF($C$17="SI",(((C88*'Motore 2023'!$B$38))+((D88*'Motore 2021'!$B$38))),0)</f>
        <v>0</v>
      </c>
      <c r="BA88" s="118">
        <f>IF($C$17="SI",(((C88*'Motore 2023'!$B$38)+((C88*'Motore 2023'!$B$38)*10%))+((D88*'Motore 2023'!$B$38)+((D88*'Motore 2023'!$B$38)*10%))),0)</f>
        <v>0</v>
      </c>
      <c r="BB88" s="118">
        <f t="shared" si="50"/>
        <v>0</v>
      </c>
      <c r="BC88" s="120">
        <f t="shared" si="51"/>
        <v>0</v>
      </c>
      <c r="BD88" s="120">
        <f>IF($C$17="SI",(C88*3*('Motore 2023'!$B$41+'Motore 2023'!$B$42+'Motore 2023'!$B$43+'Motore 2023'!$B$44)),(C88*1*('Motore 2023'!$B$41+'Motore 2023'!$B$42+'Motore 2023'!$B$43+'Motore 2023'!$B$44)))</f>
        <v>0</v>
      </c>
      <c r="BE88" s="121">
        <f>IF($C$17="SI",(D88*3*('Motore 2021'!$B$41+'Motore 2021'!$B$42+'Motore 2021'!$D$43+'Motore 2021'!$B$44)),(D88*1*('Motore 2021'!$B$41+'Motore 2021'!$B$42+'Motore 2021'!$D$43+'Motore 2021'!$B$44)))</f>
        <v>0</v>
      </c>
      <c r="BF88" s="120">
        <f>IF($C$17="SI",(C88*3*('Motore 2023'!$B$41+'Motore 2023'!$B$42+'Motore 2023'!$B$43+'Motore 2023'!$B$44))+((C88*3*('Motore 2023'!$B$41+'Motore 2023'!$B$42+'Motore 2023'!$B$43+'Motore 2023'!$B$44))*10%),(C88*1*('Motore 2023'!$B$41+'Motore 2023'!$B$42+'Motore 2023'!$B$43+'Motore 2023'!$B$44))+((C88*1*('Motore 2023'!$B$41+'Motore 2023'!$B$42+'Motore 2023'!$B$43+'Motore 2023'!$B$44))*10%))</f>
        <v>0</v>
      </c>
      <c r="BG88" s="120">
        <f>IF($C$17="SI",(D88*3*('Motore 2021'!$B$41+'Motore 2021'!$B$42+'Motore 2021'!$D$43+'Motore 2021'!$B$44))+((D88*3*('Motore 2021'!$B$41+'Motore 2021'!$B$42+'Motore 2021'!$D$43+'Motore 2021'!$B$44))*10%),(D88*1*('Motore 2021'!$B$41+'Motore 2021'!$B$42+'Motore 2021'!$D$43+'Motore 2021'!$B$44))+((D88*1*('Motore 2021'!$B$41+'Motore 2021'!$B$42+'Motore 2021'!$D$43+'Motore 2021'!$B$44))*10%))</f>
        <v>0</v>
      </c>
      <c r="BH88" s="120">
        <f t="shared" si="52"/>
        <v>0</v>
      </c>
      <c r="BI88" s="120">
        <f t="shared" si="53"/>
        <v>0</v>
      </c>
      <c r="BJ88" s="120">
        <f>IF(H88&lt;&gt;0,IF($C$17="SI",((('Motore 2023'!$B$47+'Motore 2023'!$B$50+'Motore 2023'!$B$53)/365)*$D$14)+(((('Motore 2023'!$B$47+'Motore 2023'!$B$50+'Motore 2021'!$B$53)/365)*$D$14)*10%),(('Motore 2023'!$B$53/365)*$D$14)+(('Motore 2023'!$B$53/365)*$D$14)*10%),0)</f>
        <v>0</v>
      </c>
      <c r="BK88" s="120">
        <f>IF(H88&lt;&gt;0,IF($C$17="SI",((('Motore 2021'!$B$47+'Motore 2021'!$B$50+'Motore 2021'!$B$53)/365)*$D$13)+(((('Motore 2021'!$B$47+'Motore 2021'!$B$50+'Motore 2021'!$B$53)/365)*$D$13)*10%),(('Motore 2021'!$B$53/365)*$D$13)+(('Motore 2021'!$B$53/365)*$D$13)*10%),0)</f>
        <v>0</v>
      </c>
      <c r="BL88" s="120">
        <f>IF(H88&lt;&gt;0,IF($C$17="SI",((('Motore 2023'!$B$47+'Motore 2023'!$B$50+'Motore 2023'!$B$53)/365)*$D$14),(('Motore 2023'!$B$53/365)*$D$14)),0)</f>
        <v>0</v>
      </c>
      <c r="BM88" s="120">
        <f>IF(H88&lt;&gt;0,IF($C$17="SI",((('Motore 2021'!$B$47+'Motore 2021'!$B$50+'Motore 2021'!$B$53)/365)*$D$13),(('Motore 2021'!$B$53/365)*$D$13)),0)</f>
        <v>0</v>
      </c>
      <c r="BN88" s="120">
        <f t="shared" si="54"/>
        <v>0</v>
      </c>
      <c r="BO88" s="122">
        <f t="shared" si="55"/>
        <v>0</v>
      </c>
    </row>
    <row r="89" spans="1:67" x14ac:dyDescent="0.3">
      <c r="A89" s="65" t="s">
        <v>179</v>
      </c>
      <c r="B89" s="51">
        <v>0</v>
      </c>
      <c r="C89" s="51">
        <v>0</v>
      </c>
      <c r="D89" s="51">
        <v>0</v>
      </c>
      <c r="E89" s="51">
        <f t="shared" si="40"/>
        <v>0</v>
      </c>
      <c r="F89" s="55" t="s">
        <v>8</v>
      </c>
      <c r="G89" s="62">
        <f t="shared" si="41"/>
        <v>0</v>
      </c>
      <c r="H89" s="62">
        <f t="shared" si="42"/>
        <v>0</v>
      </c>
      <c r="I89" s="63">
        <f t="shared" si="43"/>
        <v>0</v>
      </c>
      <c r="J89" s="63">
        <f t="shared" si="44"/>
        <v>0</v>
      </c>
      <c r="K89" s="64">
        <f t="shared" si="28"/>
        <v>0</v>
      </c>
      <c r="L89" s="64">
        <f t="shared" si="29"/>
        <v>0</v>
      </c>
      <c r="M89" s="106">
        <f>IF(K89&lt;'Motore 2023'!$H$28,Ripartizione!K89,'Motore 2023'!$H$28)</f>
        <v>0</v>
      </c>
      <c r="N89" s="106">
        <f>IF(L89&lt;'Motore 2021'!$H$28,Ripartizione!L89,'Motore 2021'!$H$28)</f>
        <v>0</v>
      </c>
      <c r="O89" s="106">
        <f t="shared" si="30"/>
        <v>0</v>
      </c>
      <c r="P89" s="106">
        <f t="shared" si="31"/>
        <v>0</v>
      </c>
      <c r="Q89" s="106">
        <f>ROUND(O89*'Motore 2023'!$E$28,2)</f>
        <v>0</v>
      </c>
      <c r="R89" s="106">
        <f>ROUND(P89*'Motore 2021'!$E$28,2)</f>
        <v>0</v>
      </c>
      <c r="S89" s="106">
        <f>IF((K89-M89)&lt;'Motore 2023'!$H$29,(K89-M89),'Motore 2023'!$H$29)</f>
        <v>0</v>
      </c>
      <c r="T89" s="106">
        <f>IF((L89-N89)&lt;'Motore 2021'!$H$29,(L89-N89),'Motore 2021'!$H$29)</f>
        <v>0</v>
      </c>
      <c r="U89" s="106">
        <f t="shared" si="32"/>
        <v>0</v>
      </c>
      <c r="V89" s="106">
        <f t="shared" si="33"/>
        <v>0</v>
      </c>
      <c r="W89" s="106">
        <f>ROUND(U89*'Motore 2023'!$E$29,2)</f>
        <v>0</v>
      </c>
      <c r="X89" s="106">
        <f>ROUND(V89*'Motore 2021'!$E$29,2)</f>
        <v>0</v>
      </c>
      <c r="Y89" s="106">
        <f>IF(K89-M89-S89&lt;'Motore 2023'!$H$30,(Ripartizione!K89-Ripartizione!M89-Ripartizione!S89),'Motore 2023'!$H$30)</f>
        <v>0</v>
      </c>
      <c r="Z89" s="106">
        <f>IF(L89-N89-T89&lt;'Motore 2021'!$H$30,(Ripartizione!L89-Ripartizione!N89-Ripartizione!T89),'Motore 2021'!$H$30)</f>
        <v>0</v>
      </c>
      <c r="AA89" s="106">
        <f t="shared" si="34"/>
        <v>0</v>
      </c>
      <c r="AB89" s="106">
        <f t="shared" si="35"/>
        <v>0</v>
      </c>
      <c r="AC89" s="106">
        <f>ROUND(AA89*'Motore 2023'!$E$30,2)</f>
        <v>0</v>
      </c>
      <c r="AD89" s="106">
        <f>ROUND(AB89*'Motore 2021'!$E$30,2)</f>
        <v>0</v>
      </c>
      <c r="AE89" s="106">
        <f>IF((K89-M89-S89-Y89)&lt;'Motore 2023'!$H$31, (K89-M89-S89-Y89),'Motore 2023'!$H$31)</f>
        <v>0</v>
      </c>
      <c r="AF89" s="106">
        <f>IF((L89-N89-T89-Z89)&lt;'Motore 2021'!$H$31, (L89-N89-T89-Z89),'Motore 2021'!$H$31)</f>
        <v>0</v>
      </c>
      <c r="AG89" s="106">
        <f t="shared" si="36"/>
        <v>0</v>
      </c>
      <c r="AH89" s="106">
        <f t="shared" si="37"/>
        <v>0</v>
      </c>
      <c r="AI89" s="106">
        <f>ROUND(AG89*'Motore 2023'!$E$31,2)</f>
        <v>0</v>
      </c>
      <c r="AJ89" s="106">
        <f>ROUND(AH89*'Motore 2021'!$E$31,2)</f>
        <v>0</v>
      </c>
      <c r="AK89" s="106">
        <f t="shared" si="45"/>
        <v>0</v>
      </c>
      <c r="AL89" s="106">
        <f t="shared" si="46"/>
        <v>0</v>
      </c>
      <c r="AM89" s="106">
        <f t="shared" si="38"/>
        <v>0</v>
      </c>
      <c r="AN89" s="106">
        <f t="shared" si="39"/>
        <v>0</v>
      </c>
      <c r="AO89" s="106">
        <f>ROUND(AM89*'Motore 2023'!$E$32,2)</f>
        <v>0</v>
      </c>
      <c r="AP89" s="106">
        <f>ROUND(AN89*'Motore 2021'!$E$32,2)</f>
        <v>0</v>
      </c>
      <c r="AQ89" s="117">
        <f>IF(B89&lt;&gt;0,((Q89+R89)*Ripartizione!B89),Q89+R89)</f>
        <v>0</v>
      </c>
      <c r="AR89" s="117">
        <f>IF(B89&lt;&gt;0,((Ripartizione!B89*W89)+(Ripartizione!B89*X89)), W89+X89)</f>
        <v>0</v>
      </c>
      <c r="AS89" s="117">
        <f t="shared" si="47"/>
        <v>0</v>
      </c>
      <c r="AT89" s="117">
        <f>IF(B89&lt;&gt;0,((Ripartizione!B89*AI89)+(Ripartizione!B89*AJ89)), AI89+AJ89)</f>
        <v>0</v>
      </c>
      <c r="AU89" s="117">
        <f>IF(B89&lt;&gt;0,((Ripartizione!B89*AO89)+(Ripartizione!B89*AP89)), AO89+AP89)</f>
        <v>0</v>
      </c>
      <c r="AV89" s="117">
        <f t="shared" si="48"/>
        <v>0</v>
      </c>
      <c r="AW89" s="117">
        <f t="shared" si="49"/>
        <v>0</v>
      </c>
      <c r="AX89" s="117">
        <f>IF($C$17="SI",((C89*'Motore 2023'!$B$35) + (D89*'Motore 2021'!$B$35)),0)</f>
        <v>0</v>
      </c>
      <c r="AY89" s="118">
        <f>IF($C$17="SI",((C89*'Motore 2023'!$B$35)+(C89*'Motore 2023'!$B$35)*10% + (D89*'Motore 2023'!$B$35)+(D89*'Motore 2023'!$B$35)*10%),0)</f>
        <v>0</v>
      </c>
      <c r="AZ89" s="119">
        <f>IF($C$17="SI",(((C89*'Motore 2023'!$B$38))+((D89*'Motore 2021'!$B$38))),0)</f>
        <v>0</v>
      </c>
      <c r="BA89" s="118">
        <f>IF($C$17="SI",(((C89*'Motore 2023'!$B$38)+((C89*'Motore 2023'!$B$38)*10%))+((D89*'Motore 2023'!$B$38)+((D89*'Motore 2023'!$B$38)*10%))),0)</f>
        <v>0</v>
      </c>
      <c r="BB89" s="118">
        <f t="shared" si="50"/>
        <v>0</v>
      </c>
      <c r="BC89" s="120">
        <f t="shared" si="51"/>
        <v>0</v>
      </c>
      <c r="BD89" s="120">
        <f>IF($C$17="SI",(C89*3*('Motore 2023'!$B$41+'Motore 2023'!$B$42+'Motore 2023'!$B$43+'Motore 2023'!$B$44)),(C89*1*('Motore 2023'!$B$41+'Motore 2023'!$B$42+'Motore 2023'!$B$43+'Motore 2023'!$B$44)))</f>
        <v>0</v>
      </c>
      <c r="BE89" s="121">
        <f>IF($C$17="SI",(D89*3*('Motore 2021'!$B$41+'Motore 2021'!$B$42+'Motore 2021'!$D$43+'Motore 2021'!$B$44)),(D89*1*('Motore 2021'!$B$41+'Motore 2021'!$B$42+'Motore 2021'!$D$43+'Motore 2021'!$B$44)))</f>
        <v>0</v>
      </c>
      <c r="BF89" s="120">
        <f>IF($C$17="SI",(C89*3*('Motore 2023'!$B$41+'Motore 2023'!$B$42+'Motore 2023'!$B$43+'Motore 2023'!$B$44))+((C89*3*('Motore 2023'!$B$41+'Motore 2023'!$B$42+'Motore 2023'!$B$43+'Motore 2023'!$B$44))*10%),(C89*1*('Motore 2023'!$B$41+'Motore 2023'!$B$42+'Motore 2023'!$B$43+'Motore 2023'!$B$44))+((C89*1*('Motore 2023'!$B$41+'Motore 2023'!$B$42+'Motore 2023'!$B$43+'Motore 2023'!$B$44))*10%))</f>
        <v>0</v>
      </c>
      <c r="BG89" s="120">
        <f>IF($C$17="SI",(D89*3*('Motore 2021'!$B$41+'Motore 2021'!$B$42+'Motore 2021'!$D$43+'Motore 2021'!$B$44))+((D89*3*('Motore 2021'!$B$41+'Motore 2021'!$B$42+'Motore 2021'!$D$43+'Motore 2021'!$B$44))*10%),(D89*1*('Motore 2021'!$B$41+'Motore 2021'!$B$42+'Motore 2021'!$D$43+'Motore 2021'!$B$44))+((D89*1*('Motore 2021'!$B$41+'Motore 2021'!$B$42+'Motore 2021'!$D$43+'Motore 2021'!$B$44))*10%))</f>
        <v>0</v>
      </c>
      <c r="BH89" s="120">
        <f t="shared" si="52"/>
        <v>0</v>
      </c>
      <c r="BI89" s="120">
        <f t="shared" si="53"/>
        <v>0</v>
      </c>
      <c r="BJ89" s="120">
        <f>IF(H89&lt;&gt;0,IF($C$17="SI",((('Motore 2023'!$B$47+'Motore 2023'!$B$50+'Motore 2023'!$B$53)/365)*$D$14)+(((('Motore 2023'!$B$47+'Motore 2023'!$B$50+'Motore 2021'!$B$53)/365)*$D$14)*10%),(('Motore 2023'!$B$53/365)*$D$14)+(('Motore 2023'!$B$53/365)*$D$14)*10%),0)</f>
        <v>0</v>
      </c>
      <c r="BK89" s="120">
        <f>IF(H89&lt;&gt;0,IF($C$17="SI",((('Motore 2021'!$B$47+'Motore 2021'!$B$50+'Motore 2021'!$B$53)/365)*$D$13)+(((('Motore 2021'!$B$47+'Motore 2021'!$B$50+'Motore 2021'!$B$53)/365)*$D$13)*10%),(('Motore 2021'!$B$53/365)*$D$13)+(('Motore 2021'!$B$53/365)*$D$13)*10%),0)</f>
        <v>0</v>
      </c>
      <c r="BL89" s="120">
        <f>IF(H89&lt;&gt;0,IF($C$17="SI",((('Motore 2023'!$B$47+'Motore 2023'!$B$50+'Motore 2023'!$B$53)/365)*$D$14),(('Motore 2023'!$B$53/365)*$D$14)),0)</f>
        <v>0</v>
      </c>
      <c r="BM89" s="120">
        <f>IF(H89&lt;&gt;0,IF($C$17="SI",((('Motore 2021'!$B$47+'Motore 2021'!$B$50+'Motore 2021'!$B$53)/365)*$D$13),(('Motore 2021'!$B$53/365)*$D$13)),0)</f>
        <v>0</v>
      </c>
      <c r="BN89" s="120">
        <f t="shared" si="54"/>
        <v>0</v>
      </c>
      <c r="BO89" s="122">
        <f t="shared" si="55"/>
        <v>0</v>
      </c>
    </row>
    <row r="90" spans="1:67" x14ac:dyDescent="0.3">
      <c r="A90" s="65" t="s">
        <v>180</v>
      </c>
      <c r="B90" s="51">
        <v>0</v>
      </c>
      <c r="C90" s="51">
        <v>0</v>
      </c>
      <c r="D90" s="51">
        <v>0</v>
      </c>
      <c r="E90" s="51">
        <f t="shared" si="40"/>
        <v>0</v>
      </c>
      <c r="F90" s="55" t="s">
        <v>8</v>
      </c>
      <c r="G90" s="62">
        <f t="shared" si="41"/>
        <v>0</v>
      </c>
      <c r="H90" s="62">
        <f t="shared" si="42"/>
        <v>0</v>
      </c>
      <c r="I90" s="63">
        <f t="shared" si="43"/>
        <v>0</v>
      </c>
      <c r="J90" s="63">
        <f t="shared" si="44"/>
        <v>0</v>
      </c>
      <c r="K90" s="64">
        <f t="shared" si="28"/>
        <v>0</v>
      </c>
      <c r="L90" s="64">
        <f t="shared" si="29"/>
        <v>0</v>
      </c>
      <c r="M90" s="106">
        <f>IF(K90&lt;'Motore 2023'!$H$28,Ripartizione!K90,'Motore 2023'!$H$28)</f>
        <v>0</v>
      </c>
      <c r="N90" s="106">
        <f>IF(L90&lt;'Motore 2021'!$H$28,Ripartizione!L90,'Motore 2021'!$H$28)</f>
        <v>0</v>
      </c>
      <c r="O90" s="106">
        <f t="shared" si="30"/>
        <v>0</v>
      </c>
      <c r="P90" s="106">
        <f t="shared" si="31"/>
        <v>0</v>
      </c>
      <c r="Q90" s="106">
        <f>ROUND(O90*'Motore 2023'!$E$28,2)</f>
        <v>0</v>
      </c>
      <c r="R90" s="106">
        <f>ROUND(P90*'Motore 2021'!$E$28,2)</f>
        <v>0</v>
      </c>
      <c r="S90" s="106">
        <f>IF((K90-M90)&lt;'Motore 2023'!$H$29,(K90-M90),'Motore 2023'!$H$29)</f>
        <v>0</v>
      </c>
      <c r="T90" s="106">
        <f>IF((L90-N90)&lt;'Motore 2021'!$H$29,(L90-N90),'Motore 2021'!$H$29)</f>
        <v>0</v>
      </c>
      <c r="U90" s="106">
        <f t="shared" si="32"/>
        <v>0</v>
      </c>
      <c r="V90" s="106">
        <f t="shared" si="33"/>
        <v>0</v>
      </c>
      <c r="W90" s="106">
        <f>ROUND(U90*'Motore 2023'!$E$29,2)</f>
        <v>0</v>
      </c>
      <c r="X90" s="106">
        <f>ROUND(V90*'Motore 2021'!$E$29,2)</f>
        <v>0</v>
      </c>
      <c r="Y90" s="106">
        <f>IF(K90-M90-S90&lt;'Motore 2023'!$H$30,(Ripartizione!K90-Ripartizione!M90-Ripartizione!S90),'Motore 2023'!$H$30)</f>
        <v>0</v>
      </c>
      <c r="Z90" s="106">
        <f>IF(L90-N90-T90&lt;'Motore 2021'!$H$30,(Ripartizione!L90-Ripartizione!N90-Ripartizione!T90),'Motore 2021'!$H$30)</f>
        <v>0</v>
      </c>
      <c r="AA90" s="106">
        <f t="shared" si="34"/>
        <v>0</v>
      </c>
      <c r="AB90" s="106">
        <f t="shared" si="35"/>
        <v>0</v>
      </c>
      <c r="AC90" s="106">
        <f>ROUND(AA90*'Motore 2023'!$E$30,2)</f>
        <v>0</v>
      </c>
      <c r="AD90" s="106">
        <f>ROUND(AB90*'Motore 2021'!$E$30,2)</f>
        <v>0</v>
      </c>
      <c r="AE90" s="106">
        <f>IF((K90-M90-S90-Y90)&lt;'Motore 2023'!$H$31, (K90-M90-S90-Y90),'Motore 2023'!$H$31)</f>
        <v>0</v>
      </c>
      <c r="AF90" s="106">
        <f>IF((L90-N90-T90-Z90)&lt;'Motore 2021'!$H$31, (L90-N90-T90-Z90),'Motore 2021'!$H$31)</f>
        <v>0</v>
      </c>
      <c r="AG90" s="106">
        <f t="shared" si="36"/>
        <v>0</v>
      </c>
      <c r="AH90" s="106">
        <f t="shared" si="37"/>
        <v>0</v>
      </c>
      <c r="AI90" s="106">
        <f>ROUND(AG90*'Motore 2023'!$E$31,2)</f>
        <v>0</v>
      </c>
      <c r="AJ90" s="106">
        <f>ROUND(AH90*'Motore 2021'!$E$31,2)</f>
        <v>0</v>
      </c>
      <c r="AK90" s="106">
        <f t="shared" si="45"/>
        <v>0</v>
      </c>
      <c r="AL90" s="106">
        <f t="shared" si="46"/>
        <v>0</v>
      </c>
      <c r="AM90" s="106">
        <f t="shared" si="38"/>
        <v>0</v>
      </c>
      <c r="AN90" s="106">
        <f t="shared" si="39"/>
        <v>0</v>
      </c>
      <c r="AO90" s="106">
        <f>ROUND(AM90*'Motore 2023'!$E$32,2)</f>
        <v>0</v>
      </c>
      <c r="AP90" s="106">
        <f>ROUND(AN90*'Motore 2021'!$E$32,2)</f>
        <v>0</v>
      </c>
      <c r="AQ90" s="117">
        <f>IF(B90&lt;&gt;0,((Q90+R90)*Ripartizione!B90),Q90+R90)</f>
        <v>0</v>
      </c>
      <c r="AR90" s="117">
        <f>IF(B90&lt;&gt;0,((Ripartizione!B90*W90)+(Ripartizione!B90*X90)), W90+X90)</f>
        <v>0</v>
      </c>
      <c r="AS90" s="117">
        <f t="shared" si="47"/>
        <v>0</v>
      </c>
      <c r="AT90" s="117">
        <f>IF(B90&lt;&gt;0,((Ripartizione!B90*AI90)+(Ripartizione!B90*AJ90)), AI90+AJ90)</f>
        <v>0</v>
      </c>
      <c r="AU90" s="117">
        <f>IF(B90&lt;&gt;0,((Ripartizione!B90*AO90)+(Ripartizione!B90*AP90)), AO90+AP90)</f>
        <v>0</v>
      </c>
      <c r="AV90" s="117">
        <f t="shared" si="48"/>
        <v>0</v>
      </c>
      <c r="AW90" s="117">
        <f t="shared" si="49"/>
        <v>0</v>
      </c>
      <c r="AX90" s="117">
        <f>IF($C$17="SI",((C90*'Motore 2023'!$B$35) + (D90*'Motore 2021'!$B$35)),0)</f>
        <v>0</v>
      </c>
      <c r="AY90" s="118">
        <f>IF($C$17="SI",((C90*'Motore 2023'!$B$35)+(C90*'Motore 2023'!$B$35)*10% + (D90*'Motore 2023'!$B$35)+(D90*'Motore 2023'!$B$35)*10%),0)</f>
        <v>0</v>
      </c>
      <c r="AZ90" s="119">
        <f>IF($C$17="SI",(((C90*'Motore 2023'!$B$38))+((D90*'Motore 2021'!$B$38))),0)</f>
        <v>0</v>
      </c>
      <c r="BA90" s="118">
        <f>IF($C$17="SI",(((C90*'Motore 2023'!$B$38)+((C90*'Motore 2023'!$B$38)*10%))+((D90*'Motore 2023'!$B$38)+((D90*'Motore 2023'!$B$38)*10%))),0)</f>
        <v>0</v>
      </c>
      <c r="BB90" s="118">
        <f t="shared" si="50"/>
        <v>0</v>
      </c>
      <c r="BC90" s="120">
        <f t="shared" si="51"/>
        <v>0</v>
      </c>
      <c r="BD90" s="120">
        <f>IF($C$17="SI",(C90*3*('Motore 2023'!$B$41+'Motore 2023'!$B$42+'Motore 2023'!$B$43+'Motore 2023'!$B$44)),(C90*1*('Motore 2023'!$B$41+'Motore 2023'!$B$42+'Motore 2023'!$B$43+'Motore 2023'!$B$44)))</f>
        <v>0</v>
      </c>
      <c r="BE90" s="121">
        <f>IF($C$17="SI",(D90*3*('Motore 2021'!$B$41+'Motore 2021'!$B$42+'Motore 2021'!$D$43+'Motore 2021'!$B$44)),(D90*1*('Motore 2021'!$B$41+'Motore 2021'!$B$42+'Motore 2021'!$D$43+'Motore 2021'!$B$44)))</f>
        <v>0</v>
      </c>
      <c r="BF90" s="120">
        <f>IF($C$17="SI",(C90*3*('Motore 2023'!$B$41+'Motore 2023'!$B$42+'Motore 2023'!$B$43+'Motore 2023'!$B$44))+((C90*3*('Motore 2023'!$B$41+'Motore 2023'!$B$42+'Motore 2023'!$B$43+'Motore 2023'!$B$44))*10%),(C90*1*('Motore 2023'!$B$41+'Motore 2023'!$B$42+'Motore 2023'!$B$43+'Motore 2023'!$B$44))+((C90*1*('Motore 2023'!$B$41+'Motore 2023'!$B$42+'Motore 2023'!$B$43+'Motore 2023'!$B$44))*10%))</f>
        <v>0</v>
      </c>
      <c r="BG90" s="120">
        <f>IF($C$17="SI",(D90*3*('Motore 2021'!$B$41+'Motore 2021'!$B$42+'Motore 2021'!$D$43+'Motore 2021'!$B$44))+((D90*3*('Motore 2021'!$B$41+'Motore 2021'!$B$42+'Motore 2021'!$D$43+'Motore 2021'!$B$44))*10%),(D90*1*('Motore 2021'!$B$41+'Motore 2021'!$B$42+'Motore 2021'!$D$43+'Motore 2021'!$B$44))+((D90*1*('Motore 2021'!$B$41+'Motore 2021'!$B$42+'Motore 2021'!$D$43+'Motore 2021'!$B$44))*10%))</f>
        <v>0</v>
      </c>
      <c r="BH90" s="120">
        <f t="shared" si="52"/>
        <v>0</v>
      </c>
      <c r="BI90" s="120">
        <f t="shared" si="53"/>
        <v>0</v>
      </c>
      <c r="BJ90" s="120">
        <f>IF(H90&lt;&gt;0,IF($C$17="SI",((('Motore 2023'!$B$47+'Motore 2023'!$B$50+'Motore 2023'!$B$53)/365)*$D$14)+(((('Motore 2023'!$B$47+'Motore 2023'!$B$50+'Motore 2021'!$B$53)/365)*$D$14)*10%),(('Motore 2023'!$B$53/365)*$D$14)+(('Motore 2023'!$B$53/365)*$D$14)*10%),0)</f>
        <v>0</v>
      </c>
      <c r="BK90" s="120">
        <f>IF(H90&lt;&gt;0,IF($C$17="SI",((('Motore 2021'!$B$47+'Motore 2021'!$B$50+'Motore 2021'!$B$53)/365)*$D$13)+(((('Motore 2021'!$B$47+'Motore 2021'!$B$50+'Motore 2021'!$B$53)/365)*$D$13)*10%),(('Motore 2021'!$B$53/365)*$D$13)+(('Motore 2021'!$B$53/365)*$D$13)*10%),0)</f>
        <v>0</v>
      </c>
      <c r="BL90" s="120">
        <f>IF(H90&lt;&gt;0,IF($C$17="SI",((('Motore 2023'!$B$47+'Motore 2023'!$B$50+'Motore 2023'!$B$53)/365)*$D$14),(('Motore 2023'!$B$53/365)*$D$14)),0)</f>
        <v>0</v>
      </c>
      <c r="BM90" s="120">
        <f>IF(H90&lt;&gt;0,IF($C$17="SI",((('Motore 2021'!$B$47+'Motore 2021'!$B$50+'Motore 2021'!$B$53)/365)*$D$13),(('Motore 2021'!$B$53/365)*$D$13)),0)</f>
        <v>0</v>
      </c>
      <c r="BN90" s="120">
        <f t="shared" si="54"/>
        <v>0</v>
      </c>
      <c r="BO90" s="122">
        <f t="shared" si="55"/>
        <v>0</v>
      </c>
    </row>
    <row r="91" spans="1:67" x14ac:dyDescent="0.3">
      <c r="A91" s="65" t="s">
        <v>181</v>
      </c>
      <c r="B91" s="51">
        <v>0</v>
      </c>
      <c r="C91" s="51">
        <v>0</v>
      </c>
      <c r="D91" s="51">
        <v>0</v>
      </c>
      <c r="E91" s="51">
        <f t="shared" si="40"/>
        <v>0</v>
      </c>
      <c r="F91" s="55" t="s">
        <v>8</v>
      </c>
      <c r="G91" s="62">
        <f t="shared" si="41"/>
        <v>0</v>
      </c>
      <c r="H91" s="62">
        <f t="shared" si="42"/>
        <v>0</v>
      </c>
      <c r="I91" s="63">
        <f t="shared" si="43"/>
        <v>0</v>
      </c>
      <c r="J91" s="63">
        <f t="shared" si="44"/>
        <v>0</v>
      </c>
      <c r="K91" s="64">
        <f t="shared" ref="K91:K126" si="56">I91/$D$14</f>
        <v>0</v>
      </c>
      <c r="L91" s="64">
        <f t="shared" ref="L91:L126" si="57">J91/$D$13</f>
        <v>0</v>
      </c>
      <c r="M91" s="106">
        <f>IF(K91&lt;'Motore 2023'!$H$28,Ripartizione!K91,'Motore 2023'!$H$28)</f>
        <v>0</v>
      </c>
      <c r="N91" s="106">
        <f>IF(L91&lt;'Motore 2021'!$H$28,Ripartizione!L91,'Motore 2021'!$H$28)</f>
        <v>0</v>
      </c>
      <c r="O91" s="106">
        <f t="shared" ref="O91:O126" si="58">M91*$D$14</f>
        <v>0</v>
      </c>
      <c r="P91" s="106">
        <f t="shared" ref="P91:P126" si="59">N91*$D$13</f>
        <v>0</v>
      </c>
      <c r="Q91" s="106">
        <f>ROUND(O91*'Motore 2023'!$E$28,2)</f>
        <v>0</v>
      </c>
      <c r="R91" s="106">
        <f>ROUND(P91*'Motore 2021'!$E$28,2)</f>
        <v>0</v>
      </c>
      <c r="S91" s="106">
        <f>IF((K91-M91)&lt;'Motore 2023'!$H$29,(K91-M91),'Motore 2023'!$H$29)</f>
        <v>0</v>
      </c>
      <c r="T91" s="106">
        <f>IF((L91-N91)&lt;'Motore 2021'!$H$29,(L91-N91),'Motore 2021'!$H$29)</f>
        <v>0</v>
      </c>
      <c r="U91" s="106">
        <f t="shared" ref="U91:U126" si="60">S91*$D$14</f>
        <v>0</v>
      </c>
      <c r="V91" s="106">
        <f t="shared" ref="V91:V126" si="61">T91*$D$13</f>
        <v>0</v>
      </c>
      <c r="W91" s="106">
        <f>ROUND(U91*'Motore 2023'!$E$29,2)</f>
        <v>0</v>
      </c>
      <c r="X91" s="106">
        <f>ROUND(V91*'Motore 2021'!$E$29,2)</f>
        <v>0</v>
      </c>
      <c r="Y91" s="106">
        <f>IF(K91-M91-S91&lt;'Motore 2023'!$H$30,(Ripartizione!K91-Ripartizione!M91-Ripartizione!S91),'Motore 2023'!$H$30)</f>
        <v>0</v>
      </c>
      <c r="Z91" s="106">
        <f>IF(L91-N91-T91&lt;'Motore 2021'!$H$30,(Ripartizione!L91-Ripartizione!N91-Ripartizione!T91),'Motore 2021'!$H$30)</f>
        <v>0</v>
      </c>
      <c r="AA91" s="106">
        <f t="shared" ref="AA91:AA126" si="62">Y91*$D$14</f>
        <v>0</v>
      </c>
      <c r="AB91" s="106">
        <f t="shared" ref="AB91:AB126" si="63">Z91*$D$13</f>
        <v>0</v>
      </c>
      <c r="AC91" s="106">
        <f>ROUND(AA91*'Motore 2023'!$E$30,2)</f>
        <v>0</v>
      </c>
      <c r="AD91" s="106">
        <f>ROUND(AB91*'Motore 2021'!$E$30,2)</f>
        <v>0</v>
      </c>
      <c r="AE91" s="106">
        <f>IF((K91-M91-S91-Y91)&lt;'Motore 2023'!$H$31, (K91-M91-S91-Y91),'Motore 2023'!$H$31)</f>
        <v>0</v>
      </c>
      <c r="AF91" s="106">
        <f>IF((L91-N91-T91-Z91)&lt;'Motore 2021'!$H$31, (L91-N91-T91-Z91),'Motore 2021'!$H$31)</f>
        <v>0</v>
      </c>
      <c r="AG91" s="106">
        <f t="shared" ref="AG91:AG126" si="64">AE91*$D$14</f>
        <v>0</v>
      </c>
      <c r="AH91" s="106">
        <f t="shared" ref="AH91:AH126" si="65">AF91*$D$13</f>
        <v>0</v>
      </c>
      <c r="AI91" s="106">
        <f>ROUND(AG91*'Motore 2023'!$E$31,2)</f>
        <v>0</v>
      </c>
      <c r="AJ91" s="106">
        <f>ROUND(AH91*'Motore 2021'!$E$31,2)</f>
        <v>0</v>
      </c>
      <c r="AK91" s="106">
        <f t="shared" si="45"/>
        <v>0</v>
      </c>
      <c r="AL91" s="106">
        <f t="shared" si="46"/>
        <v>0</v>
      </c>
      <c r="AM91" s="106">
        <f t="shared" ref="AM91:AM126" si="66">AK91*$D$14</f>
        <v>0</v>
      </c>
      <c r="AN91" s="106">
        <f t="shared" ref="AN91:AN126" si="67">AL91*$D$13</f>
        <v>0</v>
      </c>
      <c r="AO91" s="106">
        <f>ROUND(AM91*'Motore 2023'!$E$32,2)</f>
        <v>0</v>
      </c>
      <c r="AP91" s="106">
        <f>ROUND(AN91*'Motore 2021'!$E$32,2)</f>
        <v>0</v>
      </c>
      <c r="AQ91" s="117">
        <f>IF(B91&lt;&gt;0,((Q91+R91)*Ripartizione!B91),Q91+R91)</f>
        <v>0</v>
      </c>
      <c r="AR91" s="117">
        <f>IF(B91&lt;&gt;0,((Ripartizione!B91*W91)+(Ripartizione!B91*X91)), W91+X91)</f>
        <v>0</v>
      </c>
      <c r="AS91" s="117">
        <f t="shared" si="47"/>
        <v>0</v>
      </c>
      <c r="AT91" s="117">
        <f>IF(B91&lt;&gt;0,((Ripartizione!B91*AI91)+(Ripartizione!B91*AJ91)), AI91+AJ91)</f>
        <v>0</v>
      </c>
      <c r="AU91" s="117">
        <f>IF(B91&lt;&gt;0,((Ripartizione!B91*AO91)+(Ripartizione!B91*AP91)), AO91+AP91)</f>
        <v>0</v>
      </c>
      <c r="AV91" s="117">
        <f t="shared" si="48"/>
        <v>0</v>
      </c>
      <c r="AW91" s="117">
        <f t="shared" si="49"/>
        <v>0</v>
      </c>
      <c r="AX91" s="117">
        <f>IF($C$17="SI",((C91*'Motore 2023'!$B$35) + (D91*'Motore 2021'!$B$35)),0)</f>
        <v>0</v>
      </c>
      <c r="AY91" s="118">
        <f>IF($C$17="SI",((C91*'Motore 2023'!$B$35)+(C91*'Motore 2023'!$B$35)*10% + (D91*'Motore 2023'!$B$35)+(D91*'Motore 2023'!$B$35)*10%),0)</f>
        <v>0</v>
      </c>
      <c r="AZ91" s="119">
        <f>IF($C$17="SI",(((C91*'Motore 2023'!$B$38))+((D91*'Motore 2021'!$B$38))),0)</f>
        <v>0</v>
      </c>
      <c r="BA91" s="118">
        <f>IF($C$17="SI",(((C91*'Motore 2023'!$B$38)+((C91*'Motore 2023'!$B$38)*10%))+((D91*'Motore 2023'!$B$38)+((D91*'Motore 2023'!$B$38)*10%))),0)</f>
        <v>0</v>
      </c>
      <c r="BB91" s="118">
        <f t="shared" si="50"/>
        <v>0</v>
      </c>
      <c r="BC91" s="120">
        <f t="shared" si="51"/>
        <v>0</v>
      </c>
      <c r="BD91" s="120">
        <f>IF($C$17="SI",(C91*3*('Motore 2023'!$B$41+'Motore 2023'!$B$42+'Motore 2023'!$B$43+'Motore 2023'!$B$44)),(C91*1*('Motore 2023'!$B$41+'Motore 2023'!$B$42+'Motore 2023'!$B$43+'Motore 2023'!$B$44)))</f>
        <v>0</v>
      </c>
      <c r="BE91" s="121">
        <f>IF($C$17="SI",(D91*3*('Motore 2021'!$B$41+'Motore 2021'!$B$42+'Motore 2021'!$D$43+'Motore 2021'!$B$44)),(D91*1*('Motore 2021'!$B$41+'Motore 2021'!$B$42+'Motore 2021'!$D$43+'Motore 2021'!$B$44)))</f>
        <v>0</v>
      </c>
      <c r="BF91" s="120">
        <f>IF($C$17="SI",(C91*3*('Motore 2023'!$B$41+'Motore 2023'!$B$42+'Motore 2023'!$B$43+'Motore 2023'!$B$44))+((C91*3*('Motore 2023'!$B$41+'Motore 2023'!$B$42+'Motore 2023'!$B$43+'Motore 2023'!$B$44))*10%),(C91*1*('Motore 2023'!$B$41+'Motore 2023'!$B$42+'Motore 2023'!$B$43+'Motore 2023'!$B$44))+((C91*1*('Motore 2023'!$B$41+'Motore 2023'!$B$42+'Motore 2023'!$B$43+'Motore 2023'!$B$44))*10%))</f>
        <v>0</v>
      </c>
      <c r="BG91" s="120">
        <f>IF($C$17="SI",(D91*3*('Motore 2021'!$B$41+'Motore 2021'!$B$42+'Motore 2021'!$D$43+'Motore 2021'!$B$44))+((D91*3*('Motore 2021'!$B$41+'Motore 2021'!$B$42+'Motore 2021'!$D$43+'Motore 2021'!$B$44))*10%),(D91*1*('Motore 2021'!$B$41+'Motore 2021'!$B$42+'Motore 2021'!$D$43+'Motore 2021'!$B$44))+((D91*1*('Motore 2021'!$B$41+'Motore 2021'!$B$42+'Motore 2021'!$D$43+'Motore 2021'!$B$44))*10%))</f>
        <v>0</v>
      </c>
      <c r="BH91" s="120">
        <f t="shared" si="52"/>
        <v>0</v>
      </c>
      <c r="BI91" s="120">
        <f t="shared" si="53"/>
        <v>0</v>
      </c>
      <c r="BJ91" s="120">
        <f>IF(H91&lt;&gt;0,IF($C$17="SI",((('Motore 2023'!$B$47+'Motore 2023'!$B$50+'Motore 2023'!$B$53)/365)*$D$14)+(((('Motore 2023'!$B$47+'Motore 2023'!$B$50+'Motore 2021'!$B$53)/365)*$D$14)*10%),(('Motore 2023'!$B$53/365)*$D$14)+(('Motore 2023'!$B$53/365)*$D$14)*10%),0)</f>
        <v>0</v>
      </c>
      <c r="BK91" s="120">
        <f>IF(H91&lt;&gt;0,IF($C$17="SI",((('Motore 2021'!$B$47+'Motore 2021'!$B$50+'Motore 2021'!$B$53)/365)*$D$13)+(((('Motore 2021'!$B$47+'Motore 2021'!$B$50+'Motore 2021'!$B$53)/365)*$D$13)*10%),(('Motore 2021'!$B$53/365)*$D$13)+(('Motore 2021'!$B$53/365)*$D$13)*10%),0)</f>
        <v>0</v>
      </c>
      <c r="BL91" s="120">
        <f>IF(H91&lt;&gt;0,IF($C$17="SI",((('Motore 2023'!$B$47+'Motore 2023'!$B$50+'Motore 2023'!$B$53)/365)*$D$14),(('Motore 2023'!$B$53/365)*$D$14)),0)</f>
        <v>0</v>
      </c>
      <c r="BM91" s="120">
        <f>IF(H91&lt;&gt;0,IF($C$17="SI",((('Motore 2021'!$B$47+'Motore 2021'!$B$50+'Motore 2021'!$B$53)/365)*$D$13),(('Motore 2021'!$B$53/365)*$D$13)),0)</f>
        <v>0</v>
      </c>
      <c r="BN91" s="120">
        <f t="shared" si="54"/>
        <v>0</v>
      </c>
      <c r="BO91" s="122">
        <f t="shared" si="55"/>
        <v>0</v>
      </c>
    </row>
    <row r="92" spans="1:67" x14ac:dyDescent="0.3">
      <c r="A92" s="65" t="s">
        <v>182</v>
      </c>
      <c r="B92" s="51">
        <v>0</v>
      </c>
      <c r="C92" s="51">
        <v>0</v>
      </c>
      <c r="D92" s="51">
        <v>0</v>
      </c>
      <c r="E92" s="51">
        <f t="shared" si="40"/>
        <v>0</v>
      </c>
      <c r="F92" s="55" t="s">
        <v>8</v>
      </c>
      <c r="G92" s="62">
        <f t="shared" si="41"/>
        <v>0</v>
      </c>
      <c r="H92" s="62">
        <f t="shared" si="42"/>
        <v>0</v>
      </c>
      <c r="I92" s="63">
        <f t="shared" si="43"/>
        <v>0</v>
      </c>
      <c r="J92" s="63">
        <f t="shared" si="44"/>
        <v>0</v>
      </c>
      <c r="K92" s="64">
        <f t="shared" si="56"/>
        <v>0</v>
      </c>
      <c r="L92" s="64">
        <f t="shared" si="57"/>
        <v>0</v>
      </c>
      <c r="M92" s="106">
        <f>IF(K92&lt;'Motore 2023'!$H$28,Ripartizione!K92,'Motore 2023'!$H$28)</f>
        <v>0</v>
      </c>
      <c r="N92" s="106">
        <f>IF(L92&lt;'Motore 2021'!$H$28,Ripartizione!L92,'Motore 2021'!$H$28)</f>
        <v>0</v>
      </c>
      <c r="O92" s="106">
        <f t="shared" si="58"/>
        <v>0</v>
      </c>
      <c r="P92" s="106">
        <f t="shared" si="59"/>
        <v>0</v>
      </c>
      <c r="Q92" s="106">
        <f>ROUND(O92*'Motore 2023'!$E$28,2)</f>
        <v>0</v>
      </c>
      <c r="R92" s="106">
        <f>ROUND(P92*'Motore 2021'!$E$28,2)</f>
        <v>0</v>
      </c>
      <c r="S92" s="106">
        <f>IF((K92-M92)&lt;'Motore 2023'!$H$29,(K92-M92),'Motore 2023'!$H$29)</f>
        <v>0</v>
      </c>
      <c r="T92" s="106">
        <f>IF((L92-N92)&lt;'Motore 2021'!$H$29,(L92-N92),'Motore 2021'!$H$29)</f>
        <v>0</v>
      </c>
      <c r="U92" s="106">
        <f t="shared" si="60"/>
        <v>0</v>
      </c>
      <c r="V92" s="106">
        <f t="shared" si="61"/>
        <v>0</v>
      </c>
      <c r="W92" s="106">
        <f>ROUND(U92*'Motore 2023'!$E$29,2)</f>
        <v>0</v>
      </c>
      <c r="X92" s="106">
        <f>ROUND(V92*'Motore 2021'!$E$29,2)</f>
        <v>0</v>
      </c>
      <c r="Y92" s="106">
        <f>IF(K92-M92-S92&lt;'Motore 2023'!$H$30,(Ripartizione!K92-Ripartizione!M92-Ripartizione!S92),'Motore 2023'!$H$30)</f>
        <v>0</v>
      </c>
      <c r="Z92" s="106">
        <f>IF(L92-N92-T92&lt;'Motore 2021'!$H$30,(Ripartizione!L92-Ripartizione!N92-Ripartizione!T92),'Motore 2021'!$H$30)</f>
        <v>0</v>
      </c>
      <c r="AA92" s="106">
        <f t="shared" si="62"/>
        <v>0</v>
      </c>
      <c r="AB92" s="106">
        <f t="shared" si="63"/>
        <v>0</v>
      </c>
      <c r="AC92" s="106">
        <f>ROUND(AA92*'Motore 2023'!$E$30,2)</f>
        <v>0</v>
      </c>
      <c r="AD92" s="106">
        <f>ROUND(AB92*'Motore 2021'!$E$30,2)</f>
        <v>0</v>
      </c>
      <c r="AE92" s="106">
        <f>IF((K92-M92-S92-Y92)&lt;'Motore 2023'!$H$31, (K92-M92-S92-Y92),'Motore 2023'!$H$31)</f>
        <v>0</v>
      </c>
      <c r="AF92" s="106">
        <f>IF((L92-N92-T92-Z92)&lt;'Motore 2021'!$H$31, (L92-N92-T92-Z92),'Motore 2021'!$H$31)</f>
        <v>0</v>
      </c>
      <c r="AG92" s="106">
        <f t="shared" si="64"/>
        <v>0</v>
      </c>
      <c r="AH92" s="106">
        <f t="shared" si="65"/>
        <v>0</v>
      </c>
      <c r="AI92" s="106">
        <f>ROUND(AG92*'Motore 2023'!$E$31,2)</f>
        <v>0</v>
      </c>
      <c r="AJ92" s="106">
        <f>ROUND(AH92*'Motore 2021'!$E$31,2)</f>
        <v>0</v>
      </c>
      <c r="AK92" s="106">
        <f t="shared" si="45"/>
        <v>0</v>
      </c>
      <c r="AL92" s="106">
        <f t="shared" si="46"/>
        <v>0</v>
      </c>
      <c r="AM92" s="106">
        <f t="shared" si="66"/>
        <v>0</v>
      </c>
      <c r="AN92" s="106">
        <f t="shared" si="67"/>
        <v>0</v>
      </c>
      <c r="AO92" s="106">
        <f>ROUND(AM92*'Motore 2023'!$E$32,2)</f>
        <v>0</v>
      </c>
      <c r="AP92" s="106">
        <f>ROUND(AN92*'Motore 2021'!$E$32,2)</f>
        <v>0</v>
      </c>
      <c r="AQ92" s="117">
        <f>IF(B92&lt;&gt;0,((Q92+R92)*Ripartizione!B92),Q92+R92)</f>
        <v>0</v>
      </c>
      <c r="AR92" s="117">
        <f>IF(B92&lt;&gt;0,((Ripartizione!B92*W92)+(Ripartizione!B92*X92)), W92+X92)</f>
        <v>0</v>
      </c>
      <c r="AS92" s="117">
        <f t="shared" si="47"/>
        <v>0</v>
      </c>
      <c r="AT92" s="117">
        <f>IF(B92&lt;&gt;0,((Ripartizione!B92*AI92)+(Ripartizione!B92*AJ92)), AI92+AJ92)</f>
        <v>0</v>
      </c>
      <c r="AU92" s="117">
        <f>IF(B92&lt;&gt;0,((Ripartizione!B92*AO92)+(Ripartizione!B92*AP92)), AO92+AP92)</f>
        <v>0</v>
      </c>
      <c r="AV92" s="117">
        <f t="shared" si="48"/>
        <v>0</v>
      </c>
      <c r="AW92" s="117">
        <f t="shared" si="49"/>
        <v>0</v>
      </c>
      <c r="AX92" s="117">
        <f>IF($C$17="SI",((C92*'Motore 2023'!$B$35) + (D92*'Motore 2021'!$B$35)),0)</f>
        <v>0</v>
      </c>
      <c r="AY92" s="118">
        <f>IF($C$17="SI",((C92*'Motore 2023'!$B$35)+(C92*'Motore 2023'!$B$35)*10% + (D92*'Motore 2023'!$B$35)+(D92*'Motore 2023'!$B$35)*10%),0)</f>
        <v>0</v>
      </c>
      <c r="AZ92" s="119">
        <f>IF($C$17="SI",(((C92*'Motore 2023'!$B$38))+((D92*'Motore 2021'!$B$38))),0)</f>
        <v>0</v>
      </c>
      <c r="BA92" s="118">
        <f>IF($C$17="SI",(((C92*'Motore 2023'!$B$38)+((C92*'Motore 2023'!$B$38)*10%))+((D92*'Motore 2023'!$B$38)+((D92*'Motore 2023'!$B$38)*10%))),0)</f>
        <v>0</v>
      </c>
      <c r="BB92" s="118">
        <f t="shared" si="50"/>
        <v>0</v>
      </c>
      <c r="BC92" s="120">
        <f t="shared" si="51"/>
        <v>0</v>
      </c>
      <c r="BD92" s="120">
        <f>IF($C$17="SI",(C92*3*('Motore 2023'!$B$41+'Motore 2023'!$B$42+'Motore 2023'!$B$43+'Motore 2023'!$B$44)),(C92*1*('Motore 2023'!$B$41+'Motore 2023'!$B$42+'Motore 2023'!$B$43+'Motore 2023'!$B$44)))</f>
        <v>0</v>
      </c>
      <c r="BE92" s="121">
        <f>IF($C$17="SI",(D92*3*('Motore 2021'!$B$41+'Motore 2021'!$B$42+'Motore 2021'!$D$43+'Motore 2021'!$B$44)),(D92*1*('Motore 2021'!$B$41+'Motore 2021'!$B$42+'Motore 2021'!$D$43+'Motore 2021'!$B$44)))</f>
        <v>0</v>
      </c>
      <c r="BF92" s="120">
        <f>IF($C$17="SI",(C92*3*('Motore 2023'!$B$41+'Motore 2023'!$B$42+'Motore 2023'!$B$43+'Motore 2023'!$B$44))+((C92*3*('Motore 2023'!$B$41+'Motore 2023'!$B$42+'Motore 2023'!$B$43+'Motore 2023'!$B$44))*10%),(C92*1*('Motore 2023'!$B$41+'Motore 2023'!$B$42+'Motore 2023'!$B$43+'Motore 2023'!$B$44))+((C92*1*('Motore 2023'!$B$41+'Motore 2023'!$B$42+'Motore 2023'!$B$43+'Motore 2023'!$B$44))*10%))</f>
        <v>0</v>
      </c>
      <c r="BG92" s="120">
        <f>IF($C$17="SI",(D92*3*('Motore 2021'!$B$41+'Motore 2021'!$B$42+'Motore 2021'!$D$43+'Motore 2021'!$B$44))+((D92*3*('Motore 2021'!$B$41+'Motore 2021'!$B$42+'Motore 2021'!$D$43+'Motore 2021'!$B$44))*10%),(D92*1*('Motore 2021'!$B$41+'Motore 2021'!$B$42+'Motore 2021'!$D$43+'Motore 2021'!$B$44))+((D92*1*('Motore 2021'!$B$41+'Motore 2021'!$B$42+'Motore 2021'!$D$43+'Motore 2021'!$B$44))*10%))</f>
        <v>0</v>
      </c>
      <c r="BH92" s="120">
        <f t="shared" si="52"/>
        <v>0</v>
      </c>
      <c r="BI92" s="120">
        <f t="shared" si="53"/>
        <v>0</v>
      </c>
      <c r="BJ92" s="120">
        <f>IF(H92&lt;&gt;0,IF($C$17="SI",((('Motore 2023'!$B$47+'Motore 2023'!$B$50+'Motore 2023'!$B$53)/365)*$D$14)+(((('Motore 2023'!$B$47+'Motore 2023'!$B$50+'Motore 2021'!$B$53)/365)*$D$14)*10%),(('Motore 2023'!$B$53/365)*$D$14)+(('Motore 2023'!$B$53/365)*$D$14)*10%),0)</f>
        <v>0</v>
      </c>
      <c r="BK92" s="120">
        <f>IF(H92&lt;&gt;0,IF($C$17="SI",((('Motore 2021'!$B$47+'Motore 2021'!$B$50+'Motore 2021'!$B$53)/365)*$D$13)+(((('Motore 2021'!$B$47+'Motore 2021'!$B$50+'Motore 2021'!$B$53)/365)*$D$13)*10%),(('Motore 2021'!$B$53/365)*$D$13)+(('Motore 2021'!$B$53/365)*$D$13)*10%),0)</f>
        <v>0</v>
      </c>
      <c r="BL92" s="120">
        <f>IF(H92&lt;&gt;0,IF($C$17="SI",((('Motore 2023'!$B$47+'Motore 2023'!$B$50+'Motore 2023'!$B$53)/365)*$D$14),(('Motore 2023'!$B$53/365)*$D$14)),0)</f>
        <v>0</v>
      </c>
      <c r="BM92" s="120">
        <f>IF(H92&lt;&gt;0,IF($C$17="SI",((('Motore 2021'!$B$47+'Motore 2021'!$B$50+'Motore 2021'!$B$53)/365)*$D$13),(('Motore 2021'!$B$53/365)*$D$13)),0)</f>
        <v>0</v>
      </c>
      <c r="BN92" s="120">
        <f t="shared" si="54"/>
        <v>0</v>
      </c>
      <c r="BO92" s="122">
        <f t="shared" si="55"/>
        <v>0</v>
      </c>
    </row>
    <row r="93" spans="1:67" x14ac:dyDescent="0.3">
      <c r="A93" s="65" t="s">
        <v>183</v>
      </c>
      <c r="B93" s="51">
        <v>0</v>
      </c>
      <c r="C93" s="51">
        <v>0</v>
      </c>
      <c r="D93" s="51">
        <v>0</v>
      </c>
      <c r="E93" s="51">
        <f t="shared" si="40"/>
        <v>0</v>
      </c>
      <c r="F93" s="55" t="s">
        <v>8</v>
      </c>
      <c r="G93" s="62">
        <f t="shared" si="41"/>
        <v>0</v>
      </c>
      <c r="H93" s="62">
        <f t="shared" si="42"/>
        <v>0</v>
      </c>
      <c r="I93" s="63">
        <f t="shared" si="43"/>
        <v>0</v>
      </c>
      <c r="J93" s="63">
        <f t="shared" si="44"/>
        <v>0</v>
      </c>
      <c r="K93" s="64">
        <f t="shared" si="56"/>
        <v>0</v>
      </c>
      <c r="L93" s="64">
        <f t="shared" si="57"/>
        <v>0</v>
      </c>
      <c r="M93" s="106">
        <f>IF(K93&lt;'Motore 2023'!$H$28,Ripartizione!K93,'Motore 2023'!$H$28)</f>
        <v>0</v>
      </c>
      <c r="N93" s="106">
        <f>IF(L93&lt;'Motore 2021'!$H$28,Ripartizione!L93,'Motore 2021'!$H$28)</f>
        <v>0</v>
      </c>
      <c r="O93" s="106">
        <f t="shared" si="58"/>
        <v>0</v>
      </c>
      <c r="P93" s="106">
        <f t="shared" si="59"/>
        <v>0</v>
      </c>
      <c r="Q93" s="106">
        <f>ROUND(O93*'Motore 2023'!$E$28,2)</f>
        <v>0</v>
      </c>
      <c r="R93" s="106">
        <f>ROUND(P93*'Motore 2021'!$E$28,2)</f>
        <v>0</v>
      </c>
      <c r="S93" s="106">
        <f>IF((K93-M93)&lt;'Motore 2023'!$H$29,(K93-M93),'Motore 2023'!$H$29)</f>
        <v>0</v>
      </c>
      <c r="T93" s="106">
        <f>IF((L93-N93)&lt;'Motore 2021'!$H$29,(L93-N93),'Motore 2021'!$H$29)</f>
        <v>0</v>
      </c>
      <c r="U93" s="106">
        <f t="shared" si="60"/>
        <v>0</v>
      </c>
      <c r="V93" s="106">
        <f t="shared" si="61"/>
        <v>0</v>
      </c>
      <c r="W93" s="106">
        <f>ROUND(U93*'Motore 2023'!$E$29,2)</f>
        <v>0</v>
      </c>
      <c r="X93" s="106">
        <f>ROUND(V93*'Motore 2021'!$E$29,2)</f>
        <v>0</v>
      </c>
      <c r="Y93" s="106">
        <f>IF(K93-M93-S93&lt;'Motore 2023'!$H$30,(Ripartizione!K93-Ripartizione!M93-Ripartizione!S93),'Motore 2023'!$H$30)</f>
        <v>0</v>
      </c>
      <c r="Z93" s="106">
        <f>IF(L93-N93-T93&lt;'Motore 2021'!$H$30,(Ripartizione!L93-Ripartizione!N93-Ripartizione!T93),'Motore 2021'!$H$30)</f>
        <v>0</v>
      </c>
      <c r="AA93" s="106">
        <f t="shared" si="62"/>
        <v>0</v>
      </c>
      <c r="AB93" s="106">
        <f t="shared" si="63"/>
        <v>0</v>
      </c>
      <c r="AC93" s="106">
        <f>ROUND(AA93*'Motore 2023'!$E$30,2)</f>
        <v>0</v>
      </c>
      <c r="AD93" s="106">
        <f>ROUND(AB93*'Motore 2021'!$E$30,2)</f>
        <v>0</v>
      </c>
      <c r="AE93" s="106">
        <f>IF((K93-M93-S93-Y93)&lt;'Motore 2023'!$H$31, (K93-M93-S93-Y93),'Motore 2023'!$H$31)</f>
        <v>0</v>
      </c>
      <c r="AF93" s="106">
        <f>IF((L93-N93-T93-Z93)&lt;'Motore 2021'!$H$31, (L93-N93-T93-Z93),'Motore 2021'!$H$31)</f>
        <v>0</v>
      </c>
      <c r="AG93" s="106">
        <f t="shared" si="64"/>
        <v>0</v>
      </c>
      <c r="AH93" s="106">
        <f t="shared" si="65"/>
        <v>0</v>
      </c>
      <c r="AI93" s="106">
        <f>ROUND(AG93*'Motore 2023'!$E$31,2)</f>
        <v>0</v>
      </c>
      <c r="AJ93" s="106">
        <f>ROUND(AH93*'Motore 2021'!$E$31,2)</f>
        <v>0</v>
      </c>
      <c r="AK93" s="106">
        <f t="shared" si="45"/>
        <v>0</v>
      </c>
      <c r="AL93" s="106">
        <f t="shared" si="46"/>
        <v>0</v>
      </c>
      <c r="AM93" s="106">
        <f t="shared" si="66"/>
        <v>0</v>
      </c>
      <c r="AN93" s="106">
        <f t="shared" si="67"/>
        <v>0</v>
      </c>
      <c r="AO93" s="106">
        <f>ROUND(AM93*'Motore 2023'!$E$32,2)</f>
        <v>0</v>
      </c>
      <c r="AP93" s="106">
        <f>ROUND(AN93*'Motore 2021'!$E$32,2)</f>
        <v>0</v>
      </c>
      <c r="AQ93" s="117">
        <f>IF(B93&lt;&gt;0,((Q93+R93)*Ripartizione!B93),Q93+R93)</f>
        <v>0</v>
      </c>
      <c r="AR93" s="117">
        <f>IF(B93&lt;&gt;0,((Ripartizione!B93*W93)+(Ripartizione!B93*X93)), W93+X93)</f>
        <v>0</v>
      </c>
      <c r="AS93" s="117">
        <f t="shared" si="47"/>
        <v>0</v>
      </c>
      <c r="AT93" s="117">
        <f>IF(B93&lt;&gt;0,((Ripartizione!B93*AI93)+(Ripartizione!B93*AJ93)), AI93+AJ93)</f>
        <v>0</v>
      </c>
      <c r="AU93" s="117">
        <f>IF(B93&lt;&gt;0,((Ripartizione!B93*AO93)+(Ripartizione!B93*AP93)), AO93+AP93)</f>
        <v>0</v>
      </c>
      <c r="AV93" s="117">
        <f t="shared" si="48"/>
        <v>0</v>
      </c>
      <c r="AW93" s="117">
        <f t="shared" si="49"/>
        <v>0</v>
      </c>
      <c r="AX93" s="117">
        <f>IF($C$17="SI",((C93*'Motore 2023'!$B$35) + (D93*'Motore 2021'!$B$35)),0)</f>
        <v>0</v>
      </c>
      <c r="AY93" s="118">
        <f>IF($C$17="SI",((C93*'Motore 2023'!$B$35)+(C93*'Motore 2023'!$B$35)*10% + (D93*'Motore 2023'!$B$35)+(D93*'Motore 2023'!$B$35)*10%),0)</f>
        <v>0</v>
      </c>
      <c r="AZ93" s="119">
        <f>IF($C$17="SI",(((C93*'Motore 2023'!$B$38))+((D93*'Motore 2021'!$B$38))),0)</f>
        <v>0</v>
      </c>
      <c r="BA93" s="118">
        <f>IF($C$17="SI",(((C93*'Motore 2023'!$B$38)+((C93*'Motore 2023'!$B$38)*10%))+((D93*'Motore 2023'!$B$38)+((D93*'Motore 2023'!$B$38)*10%))),0)</f>
        <v>0</v>
      </c>
      <c r="BB93" s="118">
        <f t="shared" si="50"/>
        <v>0</v>
      </c>
      <c r="BC93" s="120">
        <f t="shared" si="51"/>
        <v>0</v>
      </c>
      <c r="BD93" s="120">
        <f>IF($C$17="SI",(C93*3*('Motore 2023'!$B$41+'Motore 2023'!$B$42+'Motore 2023'!$B$43+'Motore 2023'!$B$44)),(C93*1*('Motore 2023'!$B$41+'Motore 2023'!$B$42+'Motore 2023'!$B$43+'Motore 2023'!$B$44)))</f>
        <v>0</v>
      </c>
      <c r="BE93" s="121">
        <f>IF($C$17="SI",(D93*3*('Motore 2021'!$B$41+'Motore 2021'!$B$42+'Motore 2021'!$D$43+'Motore 2021'!$B$44)),(D93*1*('Motore 2021'!$B$41+'Motore 2021'!$B$42+'Motore 2021'!$D$43+'Motore 2021'!$B$44)))</f>
        <v>0</v>
      </c>
      <c r="BF93" s="120">
        <f>IF($C$17="SI",(C93*3*('Motore 2023'!$B$41+'Motore 2023'!$B$42+'Motore 2023'!$B$43+'Motore 2023'!$B$44))+((C93*3*('Motore 2023'!$B$41+'Motore 2023'!$B$42+'Motore 2023'!$B$43+'Motore 2023'!$B$44))*10%),(C93*1*('Motore 2023'!$B$41+'Motore 2023'!$B$42+'Motore 2023'!$B$43+'Motore 2023'!$B$44))+((C93*1*('Motore 2023'!$B$41+'Motore 2023'!$B$42+'Motore 2023'!$B$43+'Motore 2023'!$B$44))*10%))</f>
        <v>0</v>
      </c>
      <c r="BG93" s="120">
        <f>IF($C$17="SI",(D93*3*('Motore 2021'!$B$41+'Motore 2021'!$B$42+'Motore 2021'!$D$43+'Motore 2021'!$B$44))+((D93*3*('Motore 2021'!$B$41+'Motore 2021'!$B$42+'Motore 2021'!$D$43+'Motore 2021'!$B$44))*10%),(D93*1*('Motore 2021'!$B$41+'Motore 2021'!$B$42+'Motore 2021'!$D$43+'Motore 2021'!$B$44))+((D93*1*('Motore 2021'!$B$41+'Motore 2021'!$B$42+'Motore 2021'!$D$43+'Motore 2021'!$B$44))*10%))</f>
        <v>0</v>
      </c>
      <c r="BH93" s="120">
        <f t="shared" si="52"/>
        <v>0</v>
      </c>
      <c r="BI93" s="120">
        <f t="shared" si="53"/>
        <v>0</v>
      </c>
      <c r="BJ93" s="120">
        <f>IF(H93&lt;&gt;0,IF($C$17="SI",((('Motore 2023'!$B$47+'Motore 2023'!$B$50+'Motore 2023'!$B$53)/365)*$D$14)+(((('Motore 2023'!$B$47+'Motore 2023'!$B$50+'Motore 2021'!$B$53)/365)*$D$14)*10%),(('Motore 2023'!$B$53/365)*$D$14)+(('Motore 2023'!$B$53/365)*$D$14)*10%),0)</f>
        <v>0</v>
      </c>
      <c r="BK93" s="120">
        <f>IF(H93&lt;&gt;0,IF($C$17="SI",((('Motore 2021'!$B$47+'Motore 2021'!$B$50+'Motore 2021'!$B$53)/365)*$D$13)+(((('Motore 2021'!$B$47+'Motore 2021'!$B$50+'Motore 2021'!$B$53)/365)*$D$13)*10%),(('Motore 2021'!$B$53/365)*$D$13)+(('Motore 2021'!$B$53/365)*$D$13)*10%),0)</f>
        <v>0</v>
      </c>
      <c r="BL93" s="120">
        <f>IF(H93&lt;&gt;0,IF($C$17="SI",((('Motore 2023'!$B$47+'Motore 2023'!$B$50+'Motore 2023'!$B$53)/365)*$D$14),(('Motore 2023'!$B$53/365)*$D$14)),0)</f>
        <v>0</v>
      </c>
      <c r="BM93" s="120">
        <f>IF(H93&lt;&gt;0,IF($C$17="SI",((('Motore 2021'!$B$47+'Motore 2021'!$B$50+'Motore 2021'!$B$53)/365)*$D$13),(('Motore 2021'!$B$53/365)*$D$13)),0)</f>
        <v>0</v>
      </c>
      <c r="BN93" s="120">
        <f t="shared" si="54"/>
        <v>0</v>
      </c>
      <c r="BO93" s="122">
        <f t="shared" si="55"/>
        <v>0</v>
      </c>
    </row>
    <row r="94" spans="1:67" x14ac:dyDescent="0.3">
      <c r="A94" s="65" t="s">
        <v>184</v>
      </c>
      <c r="B94" s="51">
        <v>0</v>
      </c>
      <c r="C94" s="51">
        <v>0</v>
      </c>
      <c r="D94" s="51">
        <v>0</v>
      </c>
      <c r="E94" s="51">
        <f t="shared" si="40"/>
        <v>0</v>
      </c>
      <c r="F94" s="55" t="s">
        <v>8</v>
      </c>
      <c r="G94" s="62">
        <f t="shared" si="41"/>
        <v>0</v>
      </c>
      <c r="H94" s="62">
        <f t="shared" si="42"/>
        <v>0</v>
      </c>
      <c r="I94" s="63">
        <f t="shared" si="43"/>
        <v>0</v>
      </c>
      <c r="J94" s="63">
        <f t="shared" si="44"/>
        <v>0</v>
      </c>
      <c r="K94" s="64">
        <f t="shared" si="56"/>
        <v>0</v>
      </c>
      <c r="L94" s="64">
        <f t="shared" si="57"/>
        <v>0</v>
      </c>
      <c r="M94" s="106">
        <f>IF(K94&lt;'Motore 2023'!$H$28,Ripartizione!K94,'Motore 2023'!$H$28)</f>
        <v>0</v>
      </c>
      <c r="N94" s="106">
        <f>IF(L94&lt;'Motore 2021'!$H$28,Ripartizione!L94,'Motore 2021'!$H$28)</f>
        <v>0</v>
      </c>
      <c r="O94" s="106">
        <f t="shared" si="58"/>
        <v>0</v>
      </c>
      <c r="P94" s="106">
        <f t="shared" si="59"/>
        <v>0</v>
      </c>
      <c r="Q94" s="106">
        <f>ROUND(O94*'Motore 2023'!$E$28,2)</f>
        <v>0</v>
      </c>
      <c r="R94" s="106">
        <f>ROUND(P94*'Motore 2021'!$E$28,2)</f>
        <v>0</v>
      </c>
      <c r="S94" s="106">
        <f>IF((K94-M94)&lt;'Motore 2023'!$H$29,(K94-M94),'Motore 2023'!$H$29)</f>
        <v>0</v>
      </c>
      <c r="T94" s="106">
        <f>IF((L94-N94)&lt;'Motore 2021'!$H$29,(L94-N94),'Motore 2021'!$H$29)</f>
        <v>0</v>
      </c>
      <c r="U94" s="106">
        <f t="shared" si="60"/>
        <v>0</v>
      </c>
      <c r="V94" s="106">
        <f t="shared" si="61"/>
        <v>0</v>
      </c>
      <c r="W94" s="106">
        <f>ROUND(U94*'Motore 2023'!$E$29,2)</f>
        <v>0</v>
      </c>
      <c r="X94" s="106">
        <f>ROUND(V94*'Motore 2021'!$E$29,2)</f>
        <v>0</v>
      </c>
      <c r="Y94" s="106">
        <f>IF(K94-M94-S94&lt;'Motore 2023'!$H$30,(Ripartizione!K94-Ripartizione!M94-Ripartizione!S94),'Motore 2023'!$H$30)</f>
        <v>0</v>
      </c>
      <c r="Z94" s="106">
        <f>IF(L94-N94-T94&lt;'Motore 2021'!$H$30,(Ripartizione!L94-Ripartizione!N94-Ripartizione!T94),'Motore 2021'!$H$30)</f>
        <v>0</v>
      </c>
      <c r="AA94" s="106">
        <f t="shared" si="62"/>
        <v>0</v>
      </c>
      <c r="AB94" s="106">
        <f t="shared" si="63"/>
        <v>0</v>
      </c>
      <c r="AC94" s="106">
        <f>ROUND(AA94*'Motore 2023'!$E$30,2)</f>
        <v>0</v>
      </c>
      <c r="AD94" s="106">
        <f>ROUND(AB94*'Motore 2021'!$E$30,2)</f>
        <v>0</v>
      </c>
      <c r="AE94" s="106">
        <f>IF((K94-M94-S94-Y94)&lt;'Motore 2023'!$H$31, (K94-M94-S94-Y94),'Motore 2023'!$H$31)</f>
        <v>0</v>
      </c>
      <c r="AF94" s="106">
        <f>IF((L94-N94-T94-Z94)&lt;'Motore 2021'!$H$31, (L94-N94-T94-Z94),'Motore 2021'!$H$31)</f>
        <v>0</v>
      </c>
      <c r="AG94" s="106">
        <f t="shared" si="64"/>
        <v>0</v>
      </c>
      <c r="AH94" s="106">
        <f t="shared" si="65"/>
        <v>0</v>
      </c>
      <c r="AI94" s="106">
        <f>ROUND(AG94*'Motore 2023'!$E$31,2)</f>
        <v>0</v>
      </c>
      <c r="AJ94" s="106">
        <f>ROUND(AH94*'Motore 2021'!$E$31,2)</f>
        <v>0</v>
      </c>
      <c r="AK94" s="106">
        <f t="shared" si="45"/>
        <v>0</v>
      </c>
      <c r="AL94" s="106">
        <f t="shared" si="46"/>
        <v>0</v>
      </c>
      <c r="AM94" s="106">
        <f t="shared" si="66"/>
        <v>0</v>
      </c>
      <c r="AN94" s="106">
        <f t="shared" si="67"/>
        <v>0</v>
      </c>
      <c r="AO94" s="106">
        <f>ROUND(AM94*'Motore 2023'!$E$32,2)</f>
        <v>0</v>
      </c>
      <c r="AP94" s="106">
        <f>ROUND(AN94*'Motore 2021'!$E$32,2)</f>
        <v>0</v>
      </c>
      <c r="AQ94" s="117">
        <f>IF(B94&lt;&gt;0,((Q94+R94)*Ripartizione!B94),Q94+R94)</f>
        <v>0</v>
      </c>
      <c r="AR94" s="117">
        <f>IF(B94&lt;&gt;0,((Ripartizione!B94*W94)+(Ripartizione!B94*X94)), W94+X94)</f>
        <v>0</v>
      </c>
      <c r="AS94" s="117">
        <f t="shared" si="47"/>
        <v>0</v>
      </c>
      <c r="AT94" s="117">
        <f>IF(B94&lt;&gt;0,((Ripartizione!B94*AI94)+(Ripartizione!B94*AJ94)), AI94+AJ94)</f>
        <v>0</v>
      </c>
      <c r="AU94" s="117">
        <f>IF(B94&lt;&gt;0,((Ripartizione!B94*AO94)+(Ripartizione!B94*AP94)), AO94+AP94)</f>
        <v>0</v>
      </c>
      <c r="AV94" s="117">
        <f t="shared" si="48"/>
        <v>0</v>
      </c>
      <c r="AW94" s="117">
        <f t="shared" si="49"/>
        <v>0</v>
      </c>
      <c r="AX94" s="117">
        <f>IF($C$17="SI",((C94*'Motore 2023'!$B$35) + (D94*'Motore 2021'!$B$35)),0)</f>
        <v>0</v>
      </c>
      <c r="AY94" s="118">
        <f>IF($C$17="SI",((C94*'Motore 2023'!$B$35)+(C94*'Motore 2023'!$B$35)*10% + (D94*'Motore 2023'!$B$35)+(D94*'Motore 2023'!$B$35)*10%),0)</f>
        <v>0</v>
      </c>
      <c r="AZ94" s="119">
        <f>IF($C$17="SI",(((C94*'Motore 2023'!$B$38))+((D94*'Motore 2021'!$B$38))),0)</f>
        <v>0</v>
      </c>
      <c r="BA94" s="118">
        <f>IF($C$17="SI",(((C94*'Motore 2023'!$B$38)+((C94*'Motore 2023'!$B$38)*10%))+((D94*'Motore 2023'!$B$38)+((D94*'Motore 2023'!$B$38)*10%))),0)</f>
        <v>0</v>
      </c>
      <c r="BB94" s="118">
        <f t="shared" si="50"/>
        <v>0</v>
      </c>
      <c r="BC94" s="120">
        <f t="shared" si="51"/>
        <v>0</v>
      </c>
      <c r="BD94" s="120">
        <f>IF($C$17="SI",(C94*3*('Motore 2023'!$B$41+'Motore 2023'!$B$42+'Motore 2023'!$B$43+'Motore 2023'!$B$44)),(C94*1*('Motore 2023'!$B$41+'Motore 2023'!$B$42+'Motore 2023'!$B$43+'Motore 2023'!$B$44)))</f>
        <v>0</v>
      </c>
      <c r="BE94" s="121">
        <f>IF($C$17="SI",(D94*3*('Motore 2021'!$B$41+'Motore 2021'!$B$42+'Motore 2021'!$D$43+'Motore 2021'!$B$44)),(D94*1*('Motore 2021'!$B$41+'Motore 2021'!$B$42+'Motore 2021'!$D$43+'Motore 2021'!$B$44)))</f>
        <v>0</v>
      </c>
      <c r="BF94" s="120">
        <f>IF($C$17="SI",(C94*3*('Motore 2023'!$B$41+'Motore 2023'!$B$42+'Motore 2023'!$B$43+'Motore 2023'!$B$44))+((C94*3*('Motore 2023'!$B$41+'Motore 2023'!$B$42+'Motore 2023'!$B$43+'Motore 2023'!$B$44))*10%),(C94*1*('Motore 2023'!$B$41+'Motore 2023'!$B$42+'Motore 2023'!$B$43+'Motore 2023'!$B$44))+((C94*1*('Motore 2023'!$B$41+'Motore 2023'!$B$42+'Motore 2023'!$B$43+'Motore 2023'!$B$44))*10%))</f>
        <v>0</v>
      </c>
      <c r="BG94" s="120">
        <f>IF($C$17="SI",(D94*3*('Motore 2021'!$B$41+'Motore 2021'!$B$42+'Motore 2021'!$D$43+'Motore 2021'!$B$44))+((D94*3*('Motore 2021'!$B$41+'Motore 2021'!$B$42+'Motore 2021'!$D$43+'Motore 2021'!$B$44))*10%),(D94*1*('Motore 2021'!$B$41+'Motore 2021'!$B$42+'Motore 2021'!$D$43+'Motore 2021'!$B$44))+((D94*1*('Motore 2021'!$B$41+'Motore 2021'!$B$42+'Motore 2021'!$D$43+'Motore 2021'!$B$44))*10%))</f>
        <v>0</v>
      </c>
      <c r="BH94" s="120">
        <f t="shared" si="52"/>
        <v>0</v>
      </c>
      <c r="BI94" s="120">
        <f t="shared" si="53"/>
        <v>0</v>
      </c>
      <c r="BJ94" s="120">
        <f>IF(H94&lt;&gt;0,IF($C$17="SI",((('Motore 2023'!$B$47+'Motore 2023'!$B$50+'Motore 2023'!$B$53)/365)*$D$14)+(((('Motore 2023'!$B$47+'Motore 2023'!$B$50+'Motore 2021'!$B$53)/365)*$D$14)*10%),(('Motore 2023'!$B$53/365)*$D$14)+(('Motore 2023'!$B$53/365)*$D$14)*10%),0)</f>
        <v>0</v>
      </c>
      <c r="BK94" s="120">
        <f>IF(H94&lt;&gt;0,IF($C$17="SI",((('Motore 2021'!$B$47+'Motore 2021'!$B$50+'Motore 2021'!$B$53)/365)*$D$13)+(((('Motore 2021'!$B$47+'Motore 2021'!$B$50+'Motore 2021'!$B$53)/365)*$D$13)*10%),(('Motore 2021'!$B$53/365)*$D$13)+(('Motore 2021'!$B$53/365)*$D$13)*10%),0)</f>
        <v>0</v>
      </c>
      <c r="BL94" s="120">
        <f>IF(H94&lt;&gt;0,IF($C$17="SI",((('Motore 2023'!$B$47+'Motore 2023'!$B$50+'Motore 2023'!$B$53)/365)*$D$14),(('Motore 2023'!$B$53/365)*$D$14)),0)</f>
        <v>0</v>
      </c>
      <c r="BM94" s="120">
        <f>IF(H94&lt;&gt;0,IF($C$17="SI",((('Motore 2021'!$B$47+'Motore 2021'!$B$50+'Motore 2021'!$B$53)/365)*$D$13),(('Motore 2021'!$B$53/365)*$D$13)),0)</f>
        <v>0</v>
      </c>
      <c r="BN94" s="120">
        <f t="shared" si="54"/>
        <v>0</v>
      </c>
      <c r="BO94" s="122">
        <f t="shared" si="55"/>
        <v>0</v>
      </c>
    </row>
    <row r="95" spans="1:67" x14ac:dyDescent="0.3">
      <c r="A95" s="65" t="s">
        <v>185</v>
      </c>
      <c r="B95" s="51">
        <v>0</v>
      </c>
      <c r="C95" s="51">
        <v>0</v>
      </c>
      <c r="D95" s="51">
        <v>0</v>
      </c>
      <c r="E95" s="51">
        <f t="shared" si="40"/>
        <v>0</v>
      </c>
      <c r="F95" s="55" t="s">
        <v>8</v>
      </c>
      <c r="G95" s="62">
        <f t="shared" si="41"/>
        <v>0</v>
      </c>
      <c r="H95" s="62">
        <f t="shared" si="42"/>
        <v>0</v>
      </c>
      <c r="I95" s="63">
        <f t="shared" si="43"/>
        <v>0</v>
      </c>
      <c r="J95" s="63">
        <f t="shared" si="44"/>
        <v>0</v>
      </c>
      <c r="K95" s="64">
        <f t="shared" si="56"/>
        <v>0</v>
      </c>
      <c r="L95" s="64">
        <f t="shared" si="57"/>
        <v>0</v>
      </c>
      <c r="M95" s="106">
        <f>IF(K95&lt;'Motore 2023'!$H$28,Ripartizione!K95,'Motore 2023'!$H$28)</f>
        <v>0</v>
      </c>
      <c r="N95" s="106">
        <f>IF(L95&lt;'Motore 2021'!$H$28,Ripartizione!L95,'Motore 2021'!$H$28)</f>
        <v>0</v>
      </c>
      <c r="O95" s="106">
        <f t="shared" si="58"/>
        <v>0</v>
      </c>
      <c r="P95" s="106">
        <f t="shared" si="59"/>
        <v>0</v>
      </c>
      <c r="Q95" s="106">
        <f>ROUND(O95*'Motore 2023'!$E$28,2)</f>
        <v>0</v>
      </c>
      <c r="R95" s="106">
        <f>ROUND(P95*'Motore 2021'!$E$28,2)</f>
        <v>0</v>
      </c>
      <c r="S95" s="106">
        <f>IF((K95-M95)&lt;'Motore 2023'!$H$29,(K95-M95),'Motore 2023'!$H$29)</f>
        <v>0</v>
      </c>
      <c r="T95" s="106">
        <f>IF((L95-N95)&lt;'Motore 2021'!$H$29,(L95-N95),'Motore 2021'!$H$29)</f>
        <v>0</v>
      </c>
      <c r="U95" s="106">
        <f t="shared" si="60"/>
        <v>0</v>
      </c>
      <c r="V95" s="106">
        <f t="shared" si="61"/>
        <v>0</v>
      </c>
      <c r="W95" s="106">
        <f>ROUND(U95*'Motore 2023'!$E$29,2)</f>
        <v>0</v>
      </c>
      <c r="X95" s="106">
        <f>ROUND(V95*'Motore 2021'!$E$29,2)</f>
        <v>0</v>
      </c>
      <c r="Y95" s="106">
        <f>IF(K95-M95-S95&lt;'Motore 2023'!$H$30,(Ripartizione!K95-Ripartizione!M95-Ripartizione!S95),'Motore 2023'!$H$30)</f>
        <v>0</v>
      </c>
      <c r="Z95" s="106">
        <f>IF(L95-N95-T95&lt;'Motore 2021'!$H$30,(Ripartizione!L95-Ripartizione!N95-Ripartizione!T95),'Motore 2021'!$H$30)</f>
        <v>0</v>
      </c>
      <c r="AA95" s="106">
        <f t="shared" si="62"/>
        <v>0</v>
      </c>
      <c r="AB95" s="106">
        <f t="shared" si="63"/>
        <v>0</v>
      </c>
      <c r="AC95" s="106">
        <f>ROUND(AA95*'Motore 2023'!$E$30,2)</f>
        <v>0</v>
      </c>
      <c r="AD95" s="106">
        <f>ROUND(AB95*'Motore 2021'!$E$30,2)</f>
        <v>0</v>
      </c>
      <c r="AE95" s="106">
        <f>IF((K95-M95-S95-Y95)&lt;'Motore 2023'!$H$31, (K95-M95-S95-Y95),'Motore 2023'!$H$31)</f>
        <v>0</v>
      </c>
      <c r="AF95" s="106">
        <f>IF((L95-N95-T95-Z95)&lt;'Motore 2021'!$H$31, (L95-N95-T95-Z95),'Motore 2021'!$H$31)</f>
        <v>0</v>
      </c>
      <c r="AG95" s="106">
        <f t="shared" si="64"/>
        <v>0</v>
      </c>
      <c r="AH95" s="106">
        <f t="shared" si="65"/>
        <v>0</v>
      </c>
      <c r="AI95" s="106">
        <f>ROUND(AG95*'Motore 2023'!$E$31,2)</f>
        <v>0</v>
      </c>
      <c r="AJ95" s="106">
        <f>ROUND(AH95*'Motore 2021'!$E$31,2)</f>
        <v>0</v>
      </c>
      <c r="AK95" s="106">
        <f t="shared" si="45"/>
        <v>0</v>
      </c>
      <c r="AL95" s="106">
        <f t="shared" si="46"/>
        <v>0</v>
      </c>
      <c r="AM95" s="106">
        <f t="shared" si="66"/>
        <v>0</v>
      </c>
      <c r="AN95" s="106">
        <f t="shared" si="67"/>
        <v>0</v>
      </c>
      <c r="AO95" s="106">
        <f>ROUND(AM95*'Motore 2023'!$E$32,2)</f>
        <v>0</v>
      </c>
      <c r="AP95" s="106">
        <f>ROUND(AN95*'Motore 2021'!$E$32,2)</f>
        <v>0</v>
      </c>
      <c r="AQ95" s="117">
        <f>IF(B95&lt;&gt;0,((Q95+R95)*Ripartizione!B95),Q95+R95)</f>
        <v>0</v>
      </c>
      <c r="AR95" s="117">
        <f>IF(B95&lt;&gt;0,((Ripartizione!B95*W95)+(Ripartizione!B95*X95)), W95+X95)</f>
        <v>0</v>
      </c>
      <c r="AS95" s="117">
        <f t="shared" si="47"/>
        <v>0</v>
      </c>
      <c r="AT95" s="117">
        <f>IF(B95&lt;&gt;0,((Ripartizione!B95*AI95)+(Ripartizione!B95*AJ95)), AI95+AJ95)</f>
        <v>0</v>
      </c>
      <c r="AU95" s="117">
        <f>IF(B95&lt;&gt;0,((Ripartizione!B95*AO95)+(Ripartizione!B95*AP95)), AO95+AP95)</f>
        <v>0</v>
      </c>
      <c r="AV95" s="117">
        <f t="shared" si="48"/>
        <v>0</v>
      </c>
      <c r="AW95" s="117">
        <f t="shared" si="49"/>
        <v>0</v>
      </c>
      <c r="AX95" s="117">
        <f>IF($C$17="SI",((C95*'Motore 2023'!$B$35) + (D95*'Motore 2021'!$B$35)),0)</f>
        <v>0</v>
      </c>
      <c r="AY95" s="118">
        <f>IF($C$17="SI",((C95*'Motore 2023'!$B$35)+(C95*'Motore 2023'!$B$35)*10% + (D95*'Motore 2023'!$B$35)+(D95*'Motore 2023'!$B$35)*10%),0)</f>
        <v>0</v>
      </c>
      <c r="AZ95" s="119">
        <f>IF($C$17="SI",(((C95*'Motore 2023'!$B$38))+((D95*'Motore 2021'!$B$38))),0)</f>
        <v>0</v>
      </c>
      <c r="BA95" s="118">
        <f>IF($C$17="SI",(((C95*'Motore 2023'!$B$38)+((C95*'Motore 2023'!$B$38)*10%))+((D95*'Motore 2023'!$B$38)+((D95*'Motore 2023'!$B$38)*10%))),0)</f>
        <v>0</v>
      </c>
      <c r="BB95" s="118">
        <f t="shared" si="50"/>
        <v>0</v>
      </c>
      <c r="BC95" s="120">
        <f t="shared" si="51"/>
        <v>0</v>
      </c>
      <c r="BD95" s="120">
        <f>IF($C$17="SI",(C95*3*('Motore 2023'!$B$41+'Motore 2023'!$B$42+'Motore 2023'!$B$43+'Motore 2023'!$B$44)),(C95*1*('Motore 2023'!$B$41+'Motore 2023'!$B$42+'Motore 2023'!$B$43+'Motore 2023'!$B$44)))</f>
        <v>0</v>
      </c>
      <c r="BE95" s="121">
        <f>IF($C$17="SI",(D95*3*('Motore 2021'!$B$41+'Motore 2021'!$B$42+'Motore 2021'!$D$43+'Motore 2021'!$B$44)),(D95*1*('Motore 2021'!$B$41+'Motore 2021'!$B$42+'Motore 2021'!$D$43+'Motore 2021'!$B$44)))</f>
        <v>0</v>
      </c>
      <c r="BF95" s="120">
        <f>IF($C$17="SI",(C95*3*('Motore 2023'!$B$41+'Motore 2023'!$B$42+'Motore 2023'!$B$43+'Motore 2023'!$B$44))+((C95*3*('Motore 2023'!$B$41+'Motore 2023'!$B$42+'Motore 2023'!$B$43+'Motore 2023'!$B$44))*10%),(C95*1*('Motore 2023'!$B$41+'Motore 2023'!$B$42+'Motore 2023'!$B$43+'Motore 2023'!$B$44))+((C95*1*('Motore 2023'!$B$41+'Motore 2023'!$B$42+'Motore 2023'!$B$43+'Motore 2023'!$B$44))*10%))</f>
        <v>0</v>
      </c>
      <c r="BG95" s="120">
        <f>IF($C$17="SI",(D95*3*('Motore 2021'!$B$41+'Motore 2021'!$B$42+'Motore 2021'!$D$43+'Motore 2021'!$B$44))+((D95*3*('Motore 2021'!$B$41+'Motore 2021'!$B$42+'Motore 2021'!$D$43+'Motore 2021'!$B$44))*10%),(D95*1*('Motore 2021'!$B$41+'Motore 2021'!$B$42+'Motore 2021'!$D$43+'Motore 2021'!$B$44))+((D95*1*('Motore 2021'!$B$41+'Motore 2021'!$B$42+'Motore 2021'!$D$43+'Motore 2021'!$B$44))*10%))</f>
        <v>0</v>
      </c>
      <c r="BH95" s="120">
        <f t="shared" si="52"/>
        <v>0</v>
      </c>
      <c r="BI95" s="120">
        <f t="shared" si="53"/>
        <v>0</v>
      </c>
      <c r="BJ95" s="120">
        <f>IF(H95&lt;&gt;0,IF($C$17="SI",((('Motore 2023'!$B$47+'Motore 2023'!$B$50+'Motore 2023'!$B$53)/365)*$D$14)+(((('Motore 2023'!$B$47+'Motore 2023'!$B$50+'Motore 2021'!$B$53)/365)*$D$14)*10%),(('Motore 2023'!$B$53/365)*$D$14)+(('Motore 2023'!$B$53/365)*$D$14)*10%),0)</f>
        <v>0</v>
      </c>
      <c r="BK95" s="120">
        <f>IF(H95&lt;&gt;0,IF($C$17="SI",((('Motore 2021'!$B$47+'Motore 2021'!$B$50+'Motore 2021'!$B$53)/365)*$D$13)+(((('Motore 2021'!$B$47+'Motore 2021'!$B$50+'Motore 2021'!$B$53)/365)*$D$13)*10%),(('Motore 2021'!$B$53/365)*$D$13)+(('Motore 2021'!$B$53/365)*$D$13)*10%),0)</f>
        <v>0</v>
      </c>
      <c r="BL95" s="120">
        <f>IF(H95&lt;&gt;0,IF($C$17="SI",((('Motore 2023'!$B$47+'Motore 2023'!$B$50+'Motore 2023'!$B$53)/365)*$D$14),(('Motore 2023'!$B$53/365)*$D$14)),0)</f>
        <v>0</v>
      </c>
      <c r="BM95" s="120">
        <f>IF(H95&lt;&gt;0,IF($C$17="SI",((('Motore 2021'!$B$47+'Motore 2021'!$B$50+'Motore 2021'!$B$53)/365)*$D$13),(('Motore 2021'!$B$53/365)*$D$13)),0)</f>
        <v>0</v>
      </c>
      <c r="BN95" s="120">
        <f t="shared" si="54"/>
        <v>0</v>
      </c>
      <c r="BO95" s="122">
        <f t="shared" si="55"/>
        <v>0</v>
      </c>
    </row>
    <row r="96" spans="1:67" x14ac:dyDescent="0.3">
      <c r="A96" s="65" t="s">
        <v>186</v>
      </c>
      <c r="B96" s="51">
        <v>0</v>
      </c>
      <c r="C96" s="51">
        <v>0</v>
      </c>
      <c r="D96" s="51">
        <v>0</v>
      </c>
      <c r="E96" s="51">
        <f t="shared" si="40"/>
        <v>0</v>
      </c>
      <c r="F96" s="55" t="s">
        <v>8</v>
      </c>
      <c r="G96" s="62">
        <f t="shared" si="41"/>
        <v>0</v>
      </c>
      <c r="H96" s="62">
        <f t="shared" si="42"/>
        <v>0</v>
      </c>
      <c r="I96" s="63">
        <f t="shared" si="43"/>
        <v>0</v>
      </c>
      <c r="J96" s="63">
        <f t="shared" si="44"/>
        <v>0</v>
      </c>
      <c r="K96" s="64">
        <f t="shared" si="56"/>
        <v>0</v>
      </c>
      <c r="L96" s="64">
        <f t="shared" si="57"/>
        <v>0</v>
      </c>
      <c r="M96" s="106">
        <f>IF(K96&lt;'Motore 2023'!$H$28,Ripartizione!K96,'Motore 2023'!$H$28)</f>
        <v>0</v>
      </c>
      <c r="N96" s="106">
        <f>IF(L96&lt;'Motore 2021'!$H$28,Ripartizione!L96,'Motore 2021'!$H$28)</f>
        <v>0</v>
      </c>
      <c r="O96" s="106">
        <f t="shared" si="58"/>
        <v>0</v>
      </c>
      <c r="P96" s="106">
        <f t="shared" si="59"/>
        <v>0</v>
      </c>
      <c r="Q96" s="106">
        <f>ROUND(O96*'Motore 2023'!$E$28,2)</f>
        <v>0</v>
      </c>
      <c r="R96" s="106">
        <f>ROUND(P96*'Motore 2021'!$E$28,2)</f>
        <v>0</v>
      </c>
      <c r="S96" s="106">
        <f>IF((K96-M96)&lt;'Motore 2023'!$H$29,(K96-M96),'Motore 2023'!$H$29)</f>
        <v>0</v>
      </c>
      <c r="T96" s="106">
        <f>IF((L96-N96)&lt;'Motore 2021'!$H$29,(L96-N96),'Motore 2021'!$H$29)</f>
        <v>0</v>
      </c>
      <c r="U96" s="106">
        <f t="shared" si="60"/>
        <v>0</v>
      </c>
      <c r="V96" s="106">
        <f t="shared" si="61"/>
        <v>0</v>
      </c>
      <c r="W96" s="106">
        <f>ROUND(U96*'Motore 2023'!$E$29,2)</f>
        <v>0</v>
      </c>
      <c r="X96" s="106">
        <f>ROUND(V96*'Motore 2021'!$E$29,2)</f>
        <v>0</v>
      </c>
      <c r="Y96" s="106">
        <f>IF(K96-M96-S96&lt;'Motore 2023'!$H$30,(Ripartizione!K96-Ripartizione!M96-Ripartizione!S96),'Motore 2023'!$H$30)</f>
        <v>0</v>
      </c>
      <c r="Z96" s="106">
        <f>IF(L96-N96-T96&lt;'Motore 2021'!$H$30,(Ripartizione!L96-Ripartizione!N96-Ripartizione!T96),'Motore 2021'!$H$30)</f>
        <v>0</v>
      </c>
      <c r="AA96" s="106">
        <f t="shared" si="62"/>
        <v>0</v>
      </c>
      <c r="AB96" s="106">
        <f t="shared" si="63"/>
        <v>0</v>
      </c>
      <c r="AC96" s="106">
        <f>ROUND(AA96*'Motore 2023'!$E$30,2)</f>
        <v>0</v>
      </c>
      <c r="AD96" s="106">
        <f>ROUND(AB96*'Motore 2021'!$E$30,2)</f>
        <v>0</v>
      </c>
      <c r="AE96" s="106">
        <f>IF((K96-M96-S96-Y96)&lt;'Motore 2023'!$H$31, (K96-M96-S96-Y96),'Motore 2023'!$H$31)</f>
        <v>0</v>
      </c>
      <c r="AF96" s="106">
        <f>IF((L96-N96-T96-Z96)&lt;'Motore 2021'!$H$31, (L96-N96-T96-Z96),'Motore 2021'!$H$31)</f>
        <v>0</v>
      </c>
      <c r="AG96" s="106">
        <f t="shared" si="64"/>
        <v>0</v>
      </c>
      <c r="AH96" s="106">
        <f t="shared" si="65"/>
        <v>0</v>
      </c>
      <c r="AI96" s="106">
        <f>ROUND(AG96*'Motore 2023'!$E$31,2)</f>
        <v>0</v>
      </c>
      <c r="AJ96" s="106">
        <f>ROUND(AH96*'Motore 2021'!$E$31,2)</f>
        <v>0</v>
      </c>
      <c r="AK96" s="106">
        <f t="shared" si="45"/>
        <v>0</v>
      </c>
      <c r="AL96" s="106">
        <f t="shared" si="46"/>
        <v>0</v>
      </c>
      <c r="AM96" s="106">
        <f t="shared" si="66"/>
        <v>0</v>
      </c>
      <c r="AN96" s="106">
        <f t="shared" si="67"/>
        <v>0</v>
      </c>
      <c r="AO96" s="106">
        <f>ROUND(AM96*'Motore 2023'!$E$32,2)</f>
        <v>0</v>
      </c>
      <c r="AP96" s="106">
        <f>ROUND(AN96*'Motore 2021'!$E$32,2)</f>
        <v>0</v>
      </c>
      <c r="AQ96" s="117">
        <f>IF(B96&lt;&gt;0,((Q96+R96)*Ripartizione!B96),Q96+R96)</f>
        <v>0</v>
      </c>
      <c r="AR96" s="117">
        <f>IF(B96&lt;&gt;0,((Ripartizione!B96*W96)+(Ripartizione!B96*X96)), W96+X96)</f>
        <v>0</v>
      </c>
      <c r="AS96" s="117">
        <f t="shared" si="47"/>
        <v>0</v>
      </c>
      <c r="AT96" s="117">
        <f>IF(B96&lt;&gt;0,((Ripartizione!B96*AI96)+(Ripartizione!B96*AJ96)), AI96+AJ96)</f>
        <v>0</v>
      </c>
      <c r="AU96" s="117">
        <f>IF(B96&lt;&gt;0,((Ripartizione!B96*AO96)+(Ripartizione!B96*AP96)), AO96+AP96)</f>
        <v>0</v>
      </c>
      <c r="AV96" s="117">
        <f t="shared" si="48"/>
        <v>0</v>
      </c>
      <c r="AW96" s="117">
        <f t="shared" si="49"/>
        <v>0</v>
      </c>
      <c r="AX96" s="117">
        <f>IF($C$17="SI",((C96*'Motore 2023'!$B$35) + (D96*'Motore 2021'!$B$35)),0)</f>
        <v>0</v>
      </c>
      <c r="AY96" s="118">
        <f>IF($C$17="SI",((C96*'Motore 2023'!$B$35)+(C96*'Motore 2023'!$B$35)*10% + (D96*'Motore 2023'!$B$35)+(D96*'Motore 2023'!$B$35)*10%),0)</f>
        <v>0</v>
      </c>
      <c r="AZ96" s="119">
        <f>IF($C$17="SI",(((C96*'Motore 2023'!$B$38))+((D96*'Motore 2021'!$B$38))),0)</f>
        <v>0</v>
      </c>
      <c r="BA96" s="118">
        <f>IF($C$17="SI",(((C96*'Motore 2023'!$B$38)+((C96*'Motore 2023'!$B$38)*10%))+((D96*'Motore 2023'!$B$38)+((D96*'Motore 2023'!$B$38)*10%))),0)</f>
        <v>0</v>
      </c>
      <c r="BB96" s="118">
        <f t="shared" si="50"/>
        <v>0</v>
      </c>
      <c r="BC96" s="120">
        <f t="shared" si="51"/>
        <v>0</v>
      </c>
      <c r="BD96" s="120">
        <f>IF($C$17="SI",(C96*3*('Motore 2023'!$B$41+'Motore 2023'!$B$42+'Motore 2023'!$B$43+'Motore 2023'!$B$44)),(C96*1*('Motore 2023'!$B$41+'Motore 2023'!$B$42+'Motore 2023'!$B$43+'Motore 2023'!$B$44)))</f>
        <v>0</v>
      </c>
      <c r="BE96" s="121">
        <f>IF($C$17="SI",(D96*3*('Motore 2021'!$B$41+'Motore 2021'!$B$42+'Motore 2021'!$D$43+'Motore 2021'!$B$44)),(D96*1*('Motore 2021'!$B$41+'Motore 2021'!$B$42+'Motore 2021'!$D$43+'Motore 2021'!$B$44)))</f>
        <v>0</v>
      </c>
      <c r="BF96" s="120">
        <f>IF($C$17="SI",(C96*3*('Motore 2023'!$B$41+'Motore 2023'!$B$42+'Motore 2023'!$B$43+'Motore 2023'!$B$44))+((C96*3*('Motore 2023'!$B$41+'Motore 2023'!$B$42+'Motore 2023'!$B$43+'Motore 2023'!$B$44))*10%),(C96*1*('Motore 2023'!$B$41+'Motore 2023'!$B$42+'Motore 2023'!$B$43+'Motore 2023'!$B$44))+((C96*1*('Motore 2023'!$B$41+'Motore 2023'!$B$42+'Motore 2023'!$B$43+'Motore 2023'!$B$44))*10%))</f>
        <v>0</v>
      </c>
      <c r="BG96" s="120">
        <f>IF($C$17="SI",(D96*3*('Motore 2021'!$B$41+'Motore 2021'!$B$42+'Motore 2021'!$D$43+'Motore 2021'!$B$44))+((D96*3*('Motore 2021'!$B$41+'Motore 2021'!$B$42+'Motore 2021'!$D$43+'Motore 2021'!$B$44))*10%),(D96*1*('Motore 2021'!$B$41+'Motore 2021'!$B$42+'Motore 2021'!$D$43+'Motore 2021'!$B$44))+((D96*1*('Motore 2021'!$B$41+'Motore 2021'!$B$42+'Motore 2021'!$D$43+'Motore 2021'!$B$44))*10%))</f>
        <v>0</v>
      </c>
      <c r="BH96" s="120">
        <f t="shared" si="52"/>
        <v>0</v>
      </c>
      <c r="BI96" s="120">
        <f t="shared" si="53"/>
        <v>0</v>
      </c>
      <c r="BJ96" s="120">
        <f>IF(H96&lt;&gt;0,IF($C$17="SI",((('Motore 2023'!$B$47+'Motore 2023'!$B$50+'Motore 2023'!$B$53)/365)*$D$14)+(((('Motore 2023'!$B$47+'Motore 2023'!$B$50+'Motore 2021'!$B$53)/365)*$D$14)*10%),(('Motore 2023'!$B$53/365)*$D$14)+(('Motore 2023'!$B$53/365)*$D$14)*10%),0)</f>
        <v>0</v>
      </c>
      <c r="BK96" s="120">
        <f>IF(H96&lt;&gt;0,IF($C$17="SI",((('Motore 2021'!$B$47+'Motore 2021'!$B$50+'Motore 2021'!$B$53)/365)*$D$13)+(((('Motore 2021'!$B$47+'Motore 2021'!$B$50+'Motore 2021'!$B$53)/365)*$D$13)*10%),(('Motore 2021'!$B$53/365)*$D$13)+(('Motore 2021'!$B$53/365)*$D$13)*10%),0)</f>
        <v>0</v>
      </c>
      <c r="BL96" s="120">
        <f>IF(H96&lt;&gt;0,IF($C$17="SI",((('Motore 2023'!$B$47+'Motore 2023'!$B$50+'Motore 2023'!$B$53)/365)*$D$14),(('Motore 2023'!$B$53/365)*$D$14)),0)</f>
        <v>0</v>
      </c>
      <c r="BM96" s="120">
        <f>IF(H96&lt;&gt;0,IF($C$17="SI",((('Motore 2021'!$B$47+'Motore 2021'!$B$50+'Motore 2021'!$B$53)/365)*$D$13),(('Motore 2021'!$B$53/365)*$D$13)),0)</f>
        <v>0</v>
      </c>
      <c r="BN96" s="120">
        <f t="shared" si="54"/>
        <v>0</v>
      </c>
      <c r="BO96" s="122">
        <f t="shared" si="55"/>
        <v>0</v>
      </c>
    </row>
    <row r="97" spans="1:67" x14ac:dyDescent="0.3">
      <c r="A97" s="65" t="s">
        <v>187</v>
      </c>
      <c r="B97" s="51">
        <v>0</v>
      </c>
      <c r="C97" s="51">
        <v>0</v>
      </c>
      <c r="D97" s="51">
        <v>0</v>
      </c>
      <c r="E97" s="51">
        <f t="shared" si="40"/>
        <v>0</v>
      </c>
      <c r="F97" s="55" t="s">
        <v>8</v>
      </c>
      <c r="G97" s="62">
        <f t="shared" si="41"/>
        <v>0</v>
      </c>
      <c r="H97" s="62">
        <f t="shared" si="42"/>
        <v>0</v>
      </c>
      <c r="I97" s="63">
        <f t="shared" si="43"/>
        <v>0</v>
      </c>
      <c r="J97" s="63">
        <f t="shared" si="44"/>
        <v>0</v>
      </c>
      <c r="K97" s="64">
        <f t="shared" si="56"/>
        <v>0</v>
      </c>
      <c r="L97" s="64">
        <f t="shared" si="57"/>
        <v>0</v>
      </c>
      <c r="M97" s="106">
        <f>IF(K97&lt;'Motore 2023'!$H$28,Ripartizione!K97,'Motore 2023'!$H$28)</f>
        <v>0</v>
      </c>
      <c r="N97" s="106">
        <f>IF(L97&lt;'Motore 2021'!$H$28,Ripartizione!L97,'Motore 2021'!$H$28)</f>
        <v>0</v>
      </c>
      <c r="O97" s="106">
        <f t="shared" si="58"/>
        <v>0</v>
      </c>
      <c r="P97" s="106">
        <f t="shared" si="59"/>
        <v>0</v>
      </c>
      <c r="Q97" s="106">
        <f>ROUND(O97*'Motore 2023'!$E$28,2)</f>
        <v>0</v>
      </c>
      <c r="R97" s="106">
        <f>ROUND(P97*'Motore 2021'!$E$28,2)</f>
        <v>0</v>
      </c>
      <c r="S97" s="106">
        <f>IF((K97-M97)&lt;'Motore 2023'!$H$29,(K97-M97),'Motore 2023'!$H$29)</f>
        <v>0</v>
      </c>
      <c r="T97" s="106">
        <f>IF((L97-N97)&lt;'Motore 2021'!$H$29,(L97-N97),'Motore 2021'!$H$29)</f>
        <v>0</v>
      </c>
      <c r="U97" s="106">
        <f t="shared" si="60"/>
        <v>0</v>
      </c>
      <c r="V97" s="106">
        <f t="shared" si="61"/>
        <v>0</v>
      </c>
      <c r="W97" s="106">
        <f>ROUND(U97*'Motore 2023'!$E$29,2)</f>
        <v>0</v>
      </c>
      <c r="X97" s="106">
        <f>ROUND(V97*'Motore 2021'!$E$29,2)</f>
        <v>0</v>
      </c>
      <c r="Y97" s="106">
        <f>IF(K97-M97-S97&lt;'Motore 2023'!$H$30,(Ripartizione!K97-Ripartizione!M97-Ripartizione!S97),'Motore 2023'!$H$30)</f>
        <v>0</v>
      </c>
      <c r="Z97" s="106">
        <f>IF(L97-N97-T97&lt;'Motore 2021'!$H$30,(Ripartizione!L97-Ripartizione!N97-Ripartizione!T97),'Motore 2021'!$H$30)</f>
        <v>0</v>
      </c>
      <c r="AA97" s="106">
        <f t="shared" si="62"/>
        <v>0</v>
      </c>
      <c r="AB97" s="106">
        <f t="shared" si="63"/>
        <v>0</v>
      </c>
      <c r="AC97" s="106">
        <f>ROUND(AA97*'Motore 2023'!$E$30,2)</f>
        <v>0</v>
      </c>
      <c r="AD97" s="106">
        <f>ROUND(AB97*'Motore 2021'!$E$30,2)</f>
        <v>0</v>
      </c>
      <c r="AE97" s="106">
        <f>IF((K97-M97-S97-Y97)&lt;'Motore 2023'!$H$31, (K97-M97-S97-Y97),'Motore 2023'!$H$31)</f>
        <v>0</v>
      </c>
      <c r="AF97" s="106">
        <f>IF((L97-N97-T97-Z97)&lt;'Motore 2021'!$H$31, (L97-N97-T97-Z97),'Motore 2021'!$H$31)</f>
        <v>0</v>
      </c>
      <c r="AG97" s="106">
        <f t="shared" si="64"/>
        <v>0</v>
      </c>
      <c r="AH97" s="106">
        <f t="shared" si="65"/>
        <v>0</v>
      </c>
      <c r="AI97" s="106">
        <f>ROUND(AG97*'Motore 2023'!$E$31,2)</f>
        <v>0</v>
      </c>
      <c r="AJ97" s="106">
        <f>ROUND(AH97*'Motore 2021'!$E$31,2)</f>
        <v>0</v>
      </c>
      <c r="AK97" s="106">
        <f t="shared" si="45"/>
        <v>0</v>
      </c>
      <c r="AL97" s="106">
        <f t="shared" si="46"/>
        <v>0</v>
      </c>
      <c r="AM97" s="106">
        <f t="shared" si="66"/>
        <v>0</v>
      </c>
      <c r="AN97" s="106">
        <f t="shared" si="67"/>
        <v>0</v>
      </c>
      <c r="AO97" s="106">
        <f>ROUND(AM97*'Motore 2023'!$E$32,2)</f>
        <v>0</v>
      </c>
      <c r="AP97" s="106">
        <f>ROUND(AN97*'Motore 2021'!$E$32,2)</f>
        <v>0</v>
      </c>
      <c r="AQ97" s="117">
        <f>IF(B97&lt;&gt;0,((Q97+R97)*Ripartizione!B97),Q97+R97)</f>
        <v>0</v>
      </c>
      <c r="AR97" s="117">
        <f>IF(B97&lt;&gt;0,((Ripartizione!B97*W97)+(Ripartizione!B97*X97)), W97+X97)</f>
        <v>0</v>
      </c>
      <c r="AS97" s="117">
        <f t="shared" si="47"/>
        <v>0</v>
      </c>
      <c r="AT97" s="117">
        <f>IF(B97&lt;&gt;0,((Ripartizione!B97*AI97)+(Ripartizione!B97*AJ97)), AI97+AJ97)</f>
        <v>0</v>
      </c>
      <c r="AU97" s="117">
        <f>IF(B97&lt;&gt;0,((Ripartizione!B97*AO97)+(Ripartizione!B97*AP97)), AO97+AP97)</f>
        <v>0</v>
      </c>
      <c r="AV97" s="117">
        <f t="shared" si="48"/>
        <v>0</v>
      </c>
      <c r="AW97" s="117">
        <f t="shared" si="49"/>
        <v>0</v>
      </c>
      <c r="AX97" s="117">
        <f>IF($C$17="SI",((C97*'Motore 2023'!$B$35) + (D97*'Motore 2021'!$B$35)),0)</f>
        <v>0</v>
      </c>
      <c r="AY97" s="118">
        <f>IF($C$17="SI",((C97*'Motore 2023'!$B$35)+(C97*'Motore 2023'!$B$35)*10% + (D97*'Motore 2023'!$B$35)+(D97*'Motore 2023'!$B$35)*10%),0)</f>
        <v>0</v>
      </c>
      <c r="AZ97" s="119">
        <f>IF($C$17="SI",(((C97*'Motore 2023'!$B$38))+((D97*'Motore 2021'!$B$38))),0)</f>
        <v>0</v>
      </c>
      <c r="BA97" s="118">
        <f>IF($C$17="SI",(((C97*'Motore 2023'!$B$38)+((C97*'Motore 2023'!$B$38)*10%))+((D97*'Motore 2023'!$B$38)+((D97*'Motore 2023'!$B$38)*10%))),0)</f>
        <v>0</v>
      </c>
      <c r="BB97" s="118">
        <f t="shared" si="50"/>
        <v>0</v>
      </c>
      <c r="BC97" s="120">
        <f t="shared" si="51"/>
        <v>0</v>
      </c>
      <c r="BD97" s="120">
        <f>IF($C$17="SI",(C97*3*('Motore 2023'!$B$41+'Motore 2023'!$B$42+'Motore 2023'!$B$43+'Motore 2023'!$B$44)),(C97*1*('Motore 2023'!$B$41+'Motore 2023'!$B$42+'Motore 2023'!$B$43+'Motore 2023'!$B$44)))</f>
        <v>0</v>
      </c>
      <c r="BE97" s="121">
        <f>IF($C$17="SI",(D97*3*('Motore 2021'!$B$41+'Motore 2021'!$B$42+'Motore 2021'!$D$43+'Motore 2021'!$B$44)),(D97*1*('Motore 2021'!$B$41+'Motore 2021'!$B$42+'Motore 2021'!$D$43+'Motore 2021'!$B$44)))</f>
        <v>0</v>
      </c>
      <c r="BF97" s="120">
        <f>IF($C$17="SI",(C97*3*('Motore 2023'!$B$41+'Motore 2023'!$B$42+'Motore 2023'!$B$43+'Motore 2023'!$B$44))+((C97*3*('Motore 2023'!$B$41+'Motore 2023'!$B$42+'Motore 2023'!$B$43+'Motore 2023'!$B$44))*10%),(C97*1*('Motore 2023'!$B$41+'Motore 2023'!$B$42+'Motore 2023'!$B$43+'Motore 2023'!$B$44))+((C97*1*('Motore 2023'!$B$41+'Motore 2023'!$B$42+'Motore 2023'!$B$43+'Motore 2023'!$B$44))*10%))</f>
        <v>0</v>
      </c>
      <c r="BG97" s="120">
        <f>IF($C$17="SI",(D97*3*('Motore 2021'!$B$41+'Motore 2021'!$B$42+'Motore 2021'!$D$43+'Motore 2021'!$B$44))+((D97*3*('Motore 2021'!$B$41+'Motore 2021'!$B$42+'Motore 2021'!$D$43+'Motore 2021'!$B$44))*10%),(D97*1*('Motore 2021'!$B$41+'Motore 2021'!$B$42+'Motore 2021'!$D$43+'Motore 2021'!$B$44))+((D97*1*('Motore 2021'!$B$41+'Motore 2021'!$B$42+'Motore 2021'!$D$43+'Motore 2021'!$B$44))*10%))</f>
        <v>0</v>
      </c>
      <c r="BH97" s="120">
        <f t="shared" si="52"/>
        <v>0</v>
      </c>
      <c r="BI97" s="120">
        <f t="shared" si="53"/>
        <v>0</v>
      </c>
      <c r="BJ97" s="120">
        <f>IF(H97&lt;&gt;0,IF($C$17="SI",((('Motore 2023'!$B$47+'Motore 2023'!$B$50+'Motore 2023'!$B$53)/365)*$D$14)+(((('Motore 2023'!$B$47+'Motore 2023'!$B$50+'Motore 2021'!$B$53)/365)*$D$14)*10%),(('Motore 2023'!$B$53/365)*$D$14)+(('Motore 2023'!$B$53/365)*$D$14)*10%),0)</f>
        <v>0</v>
      </c>
      <c r="BK97" s="120">
        <f>IF(H97&lt;&gt;0,IF($C$17="SI",((('Motore 2021'!$B$47+'Motore 2021'!$B$50+'Motore 2021'!$B$53)/365)*$D$13)+(((('Motore 2021'!$B$47+'Motore 2021'!$B$50+'Motore 2021'!$B$53)/365)*$D$13)*10%),(('Motore 2021'!$B$53/365)*$D$13)+(('Motore 2021'!$B$53/365)*$D$13)*10%),0)</f>
        <v>0</v>
      </c>
      <c r="BL97" s="120">
        <f>IF(H97&lt;&gt;0,IF($C$17="SI",((('Motore 2023'!$B$47+'Motore 2023'!$B$50+'Motore 2023'!$B$53)/365)*$D$14),(('Motore 2023'!$B$53/365)*$D$14)),0)</f>
        <v>0</v>
      </c>
      <c r="BM97" s="120">
        <f>IF(H97&lt;&gt;0,IF($C$17="SI",((('Motore 2021'!$B$47+'Motore 2021'!$B$50+'Motore 2021'!$B$53)/365)*$D$13),(('Motore 2021'!$B$53/365)*$D$13)),0)</f>
        <v>0</v>
      </c>
      <c r="BN97" s="120">
        <f t="shared" si="54"/>
        <v>0</v>
      </c>
      <c r="BO97" s="122">
        <f t="shared" si="55"/>
        <v>0</v>
      </c>
    </row>
    <row r="98" spans="1:67" x14ac:dyDescent="0.3">
      <c r="A98" s="65" t="s">
        <v>188</v>
      </c>
      <c r="B98" s="51">
        <v>0</v>
      </c>
      <c r="C98" s="51">
        <v>0</v>
      </c>
      <c r="D98" s="51">
        <v>0</v>
      </c>
      <c r="E98" s="51">
        <f t="shared" si="40"/>
        <v>0</v>
      </c>
      <c r="F98" s="55" t="s">
        <v>8</v>
      </c>
      <c r="G98" s="62">
        <f t="shared" si="41"/>
        <v>0</v>
      </c>
      <c r="H98" s="62">
        <f t="shared" si="42"/>
        <v>0</v>
      </c>
      <c r="I98" s="63">
        <f t="shared" si="43"/>
        <v>0</v>
      </c>
      <c r="J98" s="63">
        <f t="shared" si="44"/>
        <v>0</v>
      </c>
      <c r="K98" s="64">
        <f t="shared" si="56"/>
        <v>0</v>
      </c>
      <c r="L98" s="64">
        <f t="shared" si="57"/>
        <v>0</v>
      </c>
      <c r="M98" s="106">
        <f>IF(K98&lt;'Motore 2023'!$H$28,Ripartizione!K98,'Motore 2023'!$H$28)</f>
        <v>0</v>
      </c>
      <c r="N98" s="106">
        <f>IF(L98&lt;'Motore 2021'!$H$28,Ripartizione!L98,'Motore 2021'!$H$28)</f>
        <v>0</v>
      </c>
      <c r="O98" s="106">
        <f t="shared" si="58"/>
        <v>0</v>
      </c>
      <c r="P98" s="106">
        <f t="shared" si="59"/>
        <v>0</v>
      </c>
      <c r="Q98" s="106">
        <f>ROUND(O98*'Motore 2023'!$E$28,2)</f>
        <v>0</v>
      </c>
      <c r="R98" s="106">
        <f>ROUND(P98*'Motore 2021'!$E$28,2)</f>
        <v>0</v>
      </c>
      <c r="S98" s="106">
        <f>IF((K98-M98)&lt;'Motore 2023'!$H$29,(K98-M98),'Motore 2023'!$H$29)</f>
        <v>0</v>
      </c>
      <c r="T98" s="106">
        <f>IF((L98-N98)&lt;'Motore 2021'!$H$29,(L98-N98),'Motore 2021'!$H$29)</f>
        <v>0</v>
      </c>
      <c r="U98" s="106">
        <f t="shared" si="60"/>
        <v>0</v>
      </c>
      <c r="V98" s="106">
        <f t="shared" si="61"/>
        <v>0</v>
      </c>
      <c r="W98" s="106">
        <f>ROUND(U98*'Motore 2023'!$E$29,2)</f>
        <v>0</v>
      </c>
      <c r="X98" s="106">
        <f>ROUND(V98*'Motore 2021'!$E$29,2)</f>
        <v>0</v>
      </c>
      <c r="Y98" s="106">
        <f>IF(K98-M98-S98&lt;'Motore 2023'!$H$30,(Ripartizione!K98-Ripartizione!M98-Ripartizione!S98),'Motore 2023'!$H$30)</f>
        <v>0</v>
      </c>
      <c r="Z98" s="106">
        <f>IF(L98-N98-T98&lt;'Motore 2021'!$H$30,(Ripartizione!L98-Ripartizione!N98-Ripartizione!T98),'Motore 2021'!$H$30)</f>
        <v>0</v>
      </c>
      <c r="AA98" s="106">
        <f t="shared" si="62"/>
        <v>0</v>
      </c>
      <c r="AB98" s="106">
        <f t="shared" si="63"/>
        <v>0</v>
      </c>
      <c r="AC98" s="106">
        <f>ROUND(AA98*'Motore 2023'!$E$30,2)</f>
        <v>0</v>
      </c>
      <c r="AD98" s="106">
        <f>ROUND(AB98*'Motore 2021'!$E$30,2)</f>
        <v>0</v>
      </c>
      <c r="AE98" s="106">
        <f>IF((K98-M98-S98-Y98)&lt;'Motore 2023'!$H$31, (K98-M98-S98-Y98),'Motore 2023'!$H$31)</f>
        <v>0</v>
      </c>
      <c r="AF98" s="106">
        <f>IF((L98-N98-T98-Z98)&lt;'Motore 2021'!$H$31, (L98-N98-T98-Z98),'Motore 2021'!$H$31)</f>
        <v>0</v>
      </c>
      <c r="AG98" s="106">
        <f t="shared" si="64"/>
        <v>0</v>
      </c>
      <c r="AH98" s="106">
        <f t="shared" si="65"/>
        <v>0</v>
      </c>
      <c r="AI98" s="106">
        <f>ROUND(AG98*'Motore 2023'!$E$31,2)</f>
        <v>0</v>
      </c>
      <c r="AJ98" s="106">
        <f>ROUND(AH98*'Motore 2021'!$E$31,2)</f>
        <v>0</v>
      </c>
      <c r="AK98" s="106">
        <f t="shared" si="45"/>
        <v>0</v>
      </c>
      <c r="AL98" s="106">
        <f t="shared" si="46"/>
        <v>0</v>
      </c>
      <c r="AM98" s="106">
        <f t="shared" si="66"/>
        <v>0</v>
      </c>
      <c r="AN98" s="106">
        <f t="shared" si="67"/>
        <v>0</v>
      </c>
      <c r="AO98" s="106">
        <f>ROUND(AM98*'Motore 2023'!$E$32,2)</f>
        <v>0</v>
      </c>
      <c r="AP98" s="106">
        <f>ROUND(AN98*'Motore 2021'!$E$32,2)</f>
        <v>0</v>
      </c>
      <c r="AQ98" s="117">
        <f>IF(B98&lt;&gt;0,((Q98+R98)*Ripartizione!B98),Q98+R98)</f>
        <v>0</v>
      </c>
      <c r="AR98" s="117">
        <f>IF(B98&lt;&gt;0,((Ripartizione!B98*W98)+(Ripartizione!B98*X98)), W98+X98)</f>
        <v>0</v>
      </c>
      <c r="AS98" s="117">
        <f t="shared" si="47"/>
        <v>0</v>
      </c>
      <c r="AT98" s="117">
        <f>IF(B98&lt;&gt;0,((Ripartizione!B98*AI98)+(Ripartizione!B98*AJ98)), AI98+AJ98)</f>
        <v>0</v>
      </c>
      <c r="AU98" s="117">
        <f>IF(B98&lt;&gt;0,((Ripartizione!B98*AO98)+(Ripartizione!B98*AP98)), AO98+AP98)</f>
        <v>0</v>
      </c>
      <c r="AV98" s="117">
        <f t="shared" si="48"/>
        <v>0</v>
      </c>
      <c r="AW98" s="117">
        <f t="shared" si="49"/>
        <v>0</v>
      </c>
      <c r="AX98" s="117">
        <f>IF($C$17="SI",((C98*'Motore 2023'!$B$35) + (D98*'Motore 2021'!$B$35)),0)</f>
        <v>0</v>
      </c>
      <c r="AY98" s="118">
        <f>IF($C$17="SI",((C98*'Motore 2023'!$B$35)+(C98*'Motore 2023'!$B$35)*10% + (D98*'Motore 2023'!$B$35)+(D98*'Motore 2023'!$B$35)*10%),0)</f>
        <v>0</v>
      </c>
      <c r="AZ98" s="119">
        <f>IF($C$17="SI",(((C98*'Motore 2023'!$B$38))+((D98*'Motore 2021'!$B$38))),0)</f>
        <v>0</v>
      </c>
      <c r="BA98" s="118">
        <f>IF($C$17="SI",(((C98*'Motore 2023'!$B$38)+((C98*'Motore 2023'!$B$38)*10%))+((D98*'Motore 2023'!$B$38)+((D98*'Motore 2023'!$B$38)*10%))),0)</f>
        <v>0</v>
      </c>
      <c r="BB98" s="118">
        <f t="shared" si="50"/>
        <v>0</v>
      </c>
      <c r="BC98" s="120">
        <f t="shared" si="51"/>
        <v>0</v>
      </c>
      <c r="BD98" s="120">
        <f>IF($C$17="SI",(C98*3*('Motore 2023'!$B$41+'Motore 2023'!$B$42+'Motore 2023'!$B$43+'Motore 2023'!$B$44)),(C98*1*('Motore 2023'!$B$41+'Motore 2023'!$B$42+'Motore 2023'!$B$43+'Motore 2023'!$B$44)))</f>
        <v>0</v>
      </c>
      <c r="BE98" s="121">
        <f>IF($C$17="SI",(D98*3*('Motore 2021'!$B$41+'Motore 2021'!$B$42+'Motore 2021'!$D$43+'Motore 2021'!$B$44)),(D98*1*('Motore 2021'!$B$41+'Motore 2021'!$B$42+'Motore 2021'!$D$43+'Motore 2021'!$B$44)))</f>
        <v>0</v>
      </c>
      <c r="BF98" s="120">
        <f>IF($C$17="SI",(C98*3*('Motore 2023'!$B$41+'Motore 2023'!$B$42+'Motore 2023'!$B$43+'Motore 2023'!$B$44))+((C98*3*('Motore 2023'!$B$41+'Motore 2023'!$B$42+'Motore 2023'!$B$43+'Motore 2023'!$B$44))*10%),(C98*1*('Motore 2023'!$B$41+'Motore 2023'!$B$42+'Motore 2023'!$B$43+'Motore 2023'!$B$44))+((C98*1*('Motore 2023'!$B$41+'Motore 2023'!$B$42+'Motore 2023'!$B$43+'Motore 2023'!$B$44))*10%))</f>
        <v>0</v>
      </c>
      <c r="BG98" s="120">
        <f>IF($C$17="SI",(D98*3*('Motore 2021'!$B$41+'Motore 2021'!$B$42+'Motore 2021'!$D$43+'Motore 2021'!$B$44))+((D98*3*('Motore 2021'!$B$41+'Motore 2021'!$B$42+'Motore 2021'!$D$43+'Motore 2021'!$B$44))*10%),(D98*1*('Motore 2021'!$B$41+'Motore 2021'!$B$42+'Motore 2021'!$D$43+'Motore 2021'!$B$44))+((D98*1*('Motore 2021'!$B$41+'Motore 2021'!$B$42+'Motore 2021'!$D$43+'Motore 2021'!$B$44))*10%))</f>
        <v>0</v>
      </c>
      <c r="BH98" s="120">
        <f t="shared" si="52"/>
        <v>0</v>
      </c>
      <c r="BI98" s="120">
        <f t="shared" si="53"/>
        <v>0</v>
      </c>
      <c r="BJ98" s="120">
        <f>IF(H98&lt;&gt;0,IF($C$17="SI",((('Motore 2023'!$B$47+'Motore 2023'!$B$50+'Motore 2023'!$B$53)/365)*$D$14)+(((('Motore 2023'!$B$47+'Motore 2023'!$B$50+'Motore 2021'!$B$53)/365)*$D$14)*10%),(('Motore 2023'!$B$53/365)*$D$14)+(('Motore 2023'!$B$53/365)*$D$14)*10%),0)</f>
        <v>0</v>
      </c>
      <c r="BK98" s="120">
        <f>IF(H98&lt;&gt;0,IF($C$17="SI",((('Motore 2021'!$B$47+'Motore 2021'!$B$50+'Motore 2021'!$B$53)/365)*$D$13)+(((('Motore 2021'!$B$47+'Motore 2021'!$B$50+'Motore 2021'!$B$53)/365)*$D$13)*10%),(('Motore 2021'!$B$53/365)*$D$13)+(('Motore 2021'!$B$53/365)*$D$13)*10%),0)</f>
        <v>0</v>
      </c>
      <c r="BL98" s="120">
        <f>IF(H98&lt;&gt;0,IF($C$17="SI",((('Motore 2023'!$B$47+'Motore 2023'!$B$50+'Motore 2023'!$B$53)/365)*$D$14),(('Motore 2023'!$B$53/365)*$D$14)),0)</f>
        <v>0</v>
      </c>
      <c r="BM98" s="120">
        <f>IF(H98&lt;&gt;0,IF($C$17="SI",((('Motore 2021'!$B$47+'Motore 2021'!$B$50+'Motore 2021'!$B$53)/365)*$D$13),(('Motore 2021'!$B$53/365)*$D$13)),0)</f>
        <v>0</v>
      </c>
      <c r="BN98" s="120">
        <f t="shared" si="54"/>
        <v>0</v>
      </c>
      <c r="BO98" s="122">
        <f t="shared" si="55"/>
        <v>0</v>
      </c>
    </row>
    <row r="99" spans="1:67" x14ac:dyDescent="0.3">
      <c r="A99" s="65" t="s">
        <v>189</v>
      </c>
      <c r="B99" s="51">
        <v>0</v>
      </c>
      <c r="C99" s="51">
        <v>0</v>
      </c>
      <c r="D99" s="51">
        <v>0</v>
      </c>
      <c r="E99" s="51">
        <f t="shared" si="40"/>
        <v>0</v>
      </c>
      <c r="F99" s="55" t="s">
        <v>8</v>
      </c>
      <c r="G99" s="62">
        <f t="shared" si="41"/>
        <v>0</v>
      </c>
      <c r="H99" s="62">
        <f t="shared" si="42"/>
        <v>0</v>
      </c>
      <c r="I99" s="63">
        <f t="shared" si="43"/>
        <v>0</v>
      </c>
      <c r="J99" s="63">
        <f t="shared" si="44"/>
        <v>0</v>
      </c>
      <c r="K99" s="64">
        <f t="shared" si="56"/>
        <v>0</v>
      </c>
      <c r="L99" s="64">
        <f t="shared" si="57"/>
        <v>0</v>
      </c>
      <c r="M99" s="106">
        <f>IF(K99&lt;'Motore 2023'!$H$28,Ripartizione!K99,'Motore 2023'!$H$28)</f>
        <v>0</v>
      </c>
      <c r="N99" s="106">
        <f>IF(L99&lt;'Motore 2021'!$H$28,Ripartizione!L99,'Motore 2021'!$H$28)</f>
        <v>0</v>
      </c>
      <c r="O99" s="106">
        <f t="shared" si="58"/>
        <v>0</v>
      </c>
      <c r="P99" s="106">
        <f t="shared" si="59"/>
        <v>0</v>
      </c>
      <c r="Q99" s="106">
        <f>ROUND(O99*'Motore 2023'!$E$28,2)</f>
        <v>0</v>
      </c>
      <c r="R99" s="106">
        <f>ROUND(P99*'Motore 2021'!$E$28,2)</f>
        <v>0</v>
      </c>
      <c r="S99" s="106">
        <f>IF((K99-M99)&lt;'Motore 2023'!$H$29,(K99-M99),'Motore 2023'!$H$29)</f>
        <v>0</v>
      </c>
      <c r="T99" s="106">
        <f>IF((L99-N99)&lt;'Motore 2021'!$H$29,(L99-N99),'Motore 2021'!$H$29)</f>
        <v>0</v>
      </c>
      <c r="U99" s="106">
        <f t="shared" si="60"/>
        <v>0</v>
      </c>
      <c r="V99" s="106">
        <f t="shared" si="61"/>
        <v>0</v>
      </c>
      <c r="W99" s="106">
        <f>ROUND(U99*'Motore 2023'!$E$29,2)</f>
        <v>0</v>
      </c>
      <c r="X99" s="106">
        <f>ROUND(V99*'Motore 2021'!$E$29,2)</f>
        <v>0</v>
      </c>
      <c r="Y99" s="106">
        <f>IF(K99-M99-S99&lt;'Motore 2023'!$H$30,(Ripartizione!K99-Ripartizione!M99-Ripartizione!S99),'Motore 2023'!$H$30)</f>
        <v>0</v>
      </c>
      <c r="Z99" s="106">
        <f>IF(L99-N99-T99&lt;'Motore 2021'!$H$30,(Ripartizione!L99-Ripartizione!N99-Ripartizione!T99),'Motore 2021'!$H$30)</f>
        <v>0</v>
      </c>
      <c r="AA99" s="106">
        <f t="shared" si="62"/>
        <v>0</v>
      </c>
      <c r="AB99" s="106">
        <f t="shared" si="63"/>
        <v>0</v>
      </c>
      <c r="AC99" s="106">
        <f>ROUND(AA99*'Motore 2023'!$E$30,2)</f>
        <v>0</v>
      </c>
      <c r="AD99" s="106">
        <f>ROUND(AB99*'Motore 2021'!$E$30,2)</f>
        <v>0</v>
      </c>
      <c r="AE99" s="106">
        <f>IF((K99-M99-S99-Y99)&lt;'Motore 2023'!$H$31, (K99-M99-S99-Y99),'Motore 2023'!$H$31)</f>
        <v>0</v>
      </c>
      <c r="AF99" s="106">
        <f>IF((L99-N99-T99-Z99)&lt;'Motore 2021'!$H$31, (L99-N99-T99-Z99),'Motore 2021'!$H$31)</f>
        <v>0</v>
      </c>
      <c r="AG99" s="106">
        <f t="shared" si="64"/>
        <v>0</v>
      </c>
      <c r="AH99" s="106">
        <f t="shared" si="65"/>
        <v>0</v>
      </c>
      <c r="AI99" s="106">
        <f>ROUND(AG99*'Motore 2023'!$E$31,2)</f>
        <v>0</v>
      </c>
      <c r="AJ99" s="106">
        <f>ROUND(AH99*'Motore 2021'!$E$31,2)</f>
        <v>0</v>
      </c>
      <c r="AK99" s="106">
        <f t="shared" si="45"/>
        <v>0</v>
      </c>
      <c r="AL99" s="106">
        <f t="shared" si="46"/>
        <v>0</v>
      </c>
      <c r="AM99" s="106">
        <f t="shared" si="66"/>
        <v>0</v>
      </c>
      <c r="AN99" s="106">
        <f t="shared" si="67"/>
        <v>0</v>
      </c>
      <c r="AO99" s="106">
        <f>ROUND(AM99*'Motore 2023'!$E$32,2)</f>
        <v>0</v>
      </c>
      <c r="AP99" s="106">
        <f>ROUND(AN99*'Motore 2021'!$E$32,2)</f>
        <v>0</v>
      </c>
      <c r="AQ99" s="117">
        <f>IF(B99&lt;&gt;0,((Q99+R99)*Ripartizione!B99),Q99+R99)</f>
        <v>0</v>
      </c>
      <c r="AR99" s="117">
        <f>IF(B99&lt;&gt;0,((Ripartizione!B99*W99)+(Ripartizione!B99*X99)), W99+X99)</f>
        <v>0</v>
      </c>
      <c r="AS99" s="117">
        <f t="shared" si="47"/>
        <v>0</v>
      </c>
      <c r="AT99" s="117">
        <f>IF(B99&lt;&gt;0,((Ripartizione!B99*AI99)+(Ripartizione!B99*AJ99)), AI99+AJ99)</f>
        <v>0</v>
      </c>
      <c r="AU99" s="117">
        <f>IF(B99&lt;&gt;0,((Ripartizione!B99*AO99)+(Ripartizione!B99*AP99)), AO99+AP99)</f>
        <v>0</v>
      </c>
      <c r="AV99" s="117">
        <f t="shared" si="48"/>
        <v>0</v>
      </c>
      <c r="AW99" s="117">
        <f t="shared" si="49"/>
        <v>0</v>
      </c>
      <c r="AX99" s="117">
        <f>IF($C$17="SI",((C99*'Motore 2023'!$B$35) + (D99*'Motore 2021'!$B$35)),0)</f>
        <v>0</v>
      </c>
      <c r="AY99" s="118">
        <f>IF($C$17="SI",((C99*'Motore 2023'!$B$35)+(C99*'Motore 2023'!$B$35)*10% + (D99*'Motore 2023'!$B$35)+(D99*'Motore 2023'!$B$35)*10%),0)</f>
        <v>0</v>
      </c>
      <c r="AZ99" s="119">
        <f>IF($C$17="SI",(((C99*'Motore 2023'!$B$38))+((D99*'Motore 2021'!$B$38))),0)</f>
        <v>0</v>
      </c>
      <c r="BA99" s="118">
        <f>IF($C$17="SI",(((C99*'Motore 2023'!$B$38)+((C99*'Motore 2023'!$B$38)*10%))+((D99*'Motore 2023'!$B$38)+((D99*'Motore 2023'!$B$38)*10%))),0)</f>
        <v>0</v>
      </c>
      <c r="BB99" s="118">
        <f t="shared" si="50"/>
        <v>0</v>
      </c>
      <c r="BC99" s="120">
        <f t="shared" si="51"/>
        <v>0</v>
      </c>
      <c r="BD99" s="120">
        <f>IF($C$17="SI",(C99*3*('Motore 2023'!$B$41+'Motore 2023'!$B$42+'Motore 2023'!$B$43+'Motore 2023'!$B$44)),(C99*1*('Motore 2023'!$B$41+'Motore 2023'!$B$42+'Motore 2023'!$B$43+'Motore 2023'!$B$44)))</f>
        <v>0</v>
      </c>
      <c r="BE99" s="121">
        <f>IF($C$17="SI",(D99*3*('Motore 2021'!$B$41+'Motore 2021'!$B$42+'Motore 2021'!$D$43+'Motore 2021'!$B$44)),(D99*1*('Motore 2021'!$B$41+'Motore 2021'!$B$42+'Motore 2021'!$D$43+'Motore 2021'!$B$44)))</f>
        <v>0</v>
      </c>
      <c r="BF99" s="120">
        <f>IF($C$17="SI",(C99*3*('Motore 2023'!$B$41+'Motore 2023'!$B$42+'Motore 2023'!$B$43+'Motore 2023'!$B$44))+((C99*3*('Motore 2023'!$B$41+'Motore 2023'!$B$42+'Motore 2023'!$B$43+'Motore 2023'!$B$44))*10%),(C99*1*('Motore 2023'!$B$41+'Motore 2023'!$B$42+'Motore 2023'!$B$43+'Motore 2023'!$B$44))+((C99*1*('Motore 2023'!$B$41+'Motore 2023'!$B$42+'Motore 2023'!$B$43+'Motore 2023'!$B$44))*10%))</f>
        <v>0</v>
      </c>
      <c r="BG99" s="120">
        <f>IF($C$17="SI",(D99*3*('Motore 2021'!$B$41+'Motore 2021'!$B$42+'Motore 2021'!$D$43+'Motore 2021'!$B$44))+((D99*3*('Motore 2021'!$B$41+'Motore 2021'!$B$42+'Motore 2021'!$D$43+'Motore 2021'!$B$44))*10%),(D99*1*('Motore 2021'!$B$41+'Motore 2021'!$B$42+'Motore 2021'!$D$43+'Motore 2021'!$B$44))+((D99*1*('Motore 2021'!$B$41+'Motore 2021'!$B$42+'Motore 2021'!$D$43+'Motore 2021'!$B$44))*10%))</f>
        <v>0</v>
      </c>
      <c r="BH99" s="120">
        <f t="shared" si="52"/>
        <v>0</v>
      </c>
      <c r="BI99" s="120">
        <f t="shared" si="53"/>
        <v>0</v>
      </c>
      <c r="BJ99" s="120">
        <f>IF(H99&lt;&gt;0,IF($C$17="SI",((('Motore 2023'!$B$47+'Motore 2023'!$B$50+'Motore 2023'!$B$53)/365)*$D$14)+(((('Motore 2023'!$B$47+'Motore 2023'!$B$50+'Motore 2021'!$B$53)/365)*$D$14)*10%),(('Motore 2023'!$B$53/365)*$D$14)+(('Motore 2023'!$B$53/365)*$D$14)*10%),0)</f>
        <v>0</v>
      </c>
      <c r="BK99" s="120">
        <f>IF(H99&lt;&gt;0,IF($C$17="SI",((('Motore 2021'!$B$47+'Motore 2021'!$B$50+'Motore 2021'!$B$53)/365)*$D$13)+(((('Motore 2021'!$B$47+'Motore 2021'!$B$50+'Motore 2021'!$B$53)/365)*$D$13)*10%),(('Motore 2021'!$B$53/365)*$D$13)+(('Motore 2021'!$B$53/365)*$D$13)*10%),0)</f>
        <v>0</v>
      </c>
      <c r="BL99" s="120">
        <f>IF(H99&lt;&gt;0,IF($C$17="SI",((('Motore 2023'!$B$47+'Motore 2023'!$B$50+'Motore 2023'!$B$53)/365)*$D$14),(('Motore 2023'!$B$53/365)*$D$14)),0)</f>
        <v>0</v>
      </c>
      <c r="BM99" s="120">
        <f>IF(H99&lt;&gt;0,IF($C$17="SI",((('Motore 2021'!$B$47+'Motore 2021'!$B$50+'Motore 2021'!$B$53)/365)*$D$13),(('Motore 2021'!$B$53/365)*$D$13)),0)</f>
        <v>0</v>
      </c>
      <c r="BN99" s="120">
        <f t="shared" si="54"/>
        <v>0</v>
      </c>
      <c r="BO99" s="122">
        <f t="shared" si="55"/>
        <v>0</v>
      </c>
    </row>
    <row r="100" spans="1:67" x14ac:dyDescent="0.3">
      <c r="A100" s="65" t="s">
        <v>190</v>
      </c>
      <c r="B100" s="51">
        <v>0</v>
      </c>
      <c r="C100" s="51">
        <v>0</v>
      </c>
      <c r="D100" s="51">
        <v>0</v>
      </c>
      <c r="E100" s="51">
        <f t="shared" si="40"/>
        <v>0</v>
      </c>
      <c r="F100" s="55" t="s">
        <v>8</v>
      </c>
      <c r="G100" s="62">
        <f t="shared" si="41"/>
        <v>0</v>
      </c>
      <c r="H100" s="62">
        <f t="shared" si="42"/>
        <v>0</v>
      </c>
      <c r="I100" s="63">
        <f t="shared" si="43"/>
        <v>0</v>
      </c>
      <c r="J100" s="63">
        <f t="shared" si="44"/>
        <v>0</v>
      </c>
      <c r="K100" s="64">
        <f t="shared" si="56"/>
        <v>0</v>
      </c>
      <c r="L100" s="64">
        <f t="shared" si="57"/>
        <v>0</v>
      </c>
      <c r="M100" s="106">
        <f>IF(K100&lt;'Motore 2023'!$H$28,Ripartizione!K100,'Motore 2023'!$H$28)</f>
        <v>0</v>
      </c>
      <c r="N100" s="106">
        <f>IF(L100&lt;'Motore 2021'!$H$28,Ripartizione!L100,'Motore 2021'!$H$28)</f>
        <v>0</v>
      </c>
      <c r="O100" s="106">
        <f t="shared" si="58"/>
        <v>0</v>
      </c>
      <c r="P100" s="106">
        <f t="shared" si="59"/>
        <v>0</v>
      </c>
      <c r="Q100" s="106">
        <f>ROUND(O100*'Motore 2023'!$E$28,2)</f>
        <v>0</v>
      </c>
      <c r="R100" s="106">
        <f>ROUND(P100*'Motore 2021'!$E$28,2)</f>
        <v>0</v>
      </c>
      <c r="S100" s="106">
        <f>IF((K100-M100)&lt;'Motore 2023'!$H$29,(K100-M100),'Motore 2023'!$H$29)</f>
        <v>0</v>
      </c>
      <c r="T100" s="106">
        <f>IF((L100-N100)&lt;'Motore 2021'!$H$29,(L100-N100),'Motore 2021'!$H$29)</f>
        <v>0</v>
      </c>
      <c r="U100" s="106">
        <f t="shared" si="60"/>
        <v>0</v>
      </c>
      <c r="V100" s="106">
        <f t="shared" si="61"/>
        <v>0</v>
      </c>
      <c r="W100" s="106">
        <f>ROUND(U100*'Motore 2023'!$E$29,2)</f>
        <v>0</v>
      </c>
      <c r="X100" s="106">
        <f>ROUND(V100*'Motore 2021'!$E$29,2)</f>
        <v>0</v>
      </c>
      <c r="Y100" s="106">
        <f>IF(K100-M100-S100&lt;'Motore 2023'!$H$30,(Ripartizione!K100-Ripartizione!M100-Ripartizione!S100),'Motore 2023'!$H$30)</f>
        <v>0</v>
      </c>
      <c r="Z100" s="106">
        <f>IF(L100-N100-T100&lt;'Motore 2021'!$H$30,(Ripartizione!L100-Ripartizione!N100-Ripartizione!T100),'Motore 2021'!$H$30)</f>
        <v>0</v>
      </c>
      <c r="AA100" s="106">
        <f t="shared" si="62"/>
        <v>0</v>
      </c>
      <c r="AB100" s="106">
        <f t="shared" si="63"/>
        <v>0</v>
      </c>
      <c r="AC100" s="106">
        <f>ROUND(AA100*'Motore 2023'!$E$30,2)</f>
        <v>0</v>
      </c>
      <c r="AD100" s="106">
        <f>ROUND(AB100*'Motore 2021'!$E$30,2)</f>
        <v>0</v>
      </c>
      <c r="AE100" s="106">
        <f>IF((K100-M100-S100-Y100)&lt;'Motore 2023'!$H$31, (K100-M100-S100-Y100),'Motore 2023'!$H$31)</f>
        <v>0</v>
      </c>
      <c r="AF100" s="106">
        <f>IF((L100-N100-T100-Z100)&lt;'Motore 2021'!$H$31, (L100-N100-T100-Z100),'Motore 2021'!$H$31)</f>
        <v>0</v>
      </c>
      <c r="AG100" s="106">
        <f t="shared" si="64"/>
        <v>0</v>
      </c>
      <c r="AH100" s="106">
        <f t="shared" si="65"/>
        <v>0</v>
      </c>
      <c r="AI100" s="106">
        <f>ROUND(AG100*'Motore 2023'!$E$31,2)</f>
        <v>0</v>
      </c>
      <c r="AJ100" s="106">
        <f>ROUND(AH100*'Motore 2021'!$E$31,2)</f>
        <v>0</v>
      </c>
      <c r="AK100" s="106">
        <f t="shared" si="45"/>
        <v>0</v>
      </c>
      <c r="AL100" s="106">
        <f t="shared" si="46"/>
        <v>0</v>
      </c>
      <c r="AM100" s="106">
        <f t="shared" si="66"/>
        <v>0</v>
      </c>
      <c r="AN100" s="106">
        <f t="shared" si="67"/>
        <v>0</v>
      </c>
      <c r="AO100" s="106">
        <f>ROUND(AM100*'Motore 2023'!$E$32,2)</f>
        <v>0</v>
      </c>
      <c r="AP100" s="106">
        <f>ROUND(AN100*'Motore 2021'!$E$32,2)</f>
        <v>0</v>
      </c>
      <c r="AQ100" s="117">
        <f>IF(B100&lt;&gt;0,((Q100+R100)*Ripartizione!B100),Q100+R100)</f>
        <v>0</v>
      </c>
      <c r="AR100" s="117">
        <f>IF(B100&lt;&gt;0,((Ripartizione!B100*W100)+(Ripartizione!B100*X100)), W100+X100)</f>
        <v>0</v>
      </c>
      <c r="AS100" s="117">
        <f t="shared" si="47"/>
        <v>0</v>
      </c>
      <c r="AT100" s="117">
        <f>IF(B100&lt;&gt;0,((Ripartizione!B100*AI100)+(Ripartizione!B100*AJ100)), AI100+AJ100)</f>
        <v>0</v>
      </c>
      <c r="AU100" s="117">
        <f>IF(B100&lt;&gt;0,((Ripartizione!B100*AO100)+(Ripartizione!B100*AP100)), AO100+AP100)</f>
        <v>0</v>
      </c>
      <c r="AV100" s="117">
        <f t="shared" si="48"/>
        <v>0</v>
      </c>
      <c r="AW100" s="117">
        <f t="shared" si="49"/>
        <v>0</v>
      </c>
      <c r="AX100" s="117">
        <f>IF($C$17="SI",((C100*'Motore 2023'!$B$35) + (D100*'Motore 2021'!$B$35)),0)</f>
        <v>0</v>
      </c>
      <c r="AY100" s="118">
        <f>IF($C$17="SI",((C100*'Motore 2023'!$B$35)+(C100*'Motore 2023'!$B$35)*10% + (D100*'Motore 2023'!$B$35)+(D100*'Motore 2023'!$B$35)*10%),0)</f>
        <v>0</v>
      </c>
      <c r="AZ100" s="119">
        <f>IF($C$17="SI",(((C100*'Motore 2023'!$B$38))+((D100*'Motore 2021'!$B$38))),0)</f>
        <v>0</v>
      </c>
      <c r="BA100" s="118">
        <f>IF($C$17="SI",(((C100*'Motore 2023'!$B$38)+((C100*'Motore 2023'!$B$38)*10%))+((D100*'Motore 2023'!$B$38)+((D100*'Motore 2023'!$B$38)*10%))),0)</f>
        <v>0</v>
      </c>
      <c r="BB100" s="118">
        <f t="shared" si="50"/>
        <v>0</v>
      </c>
      <c r="BC100" s="120">
        <f t="shared" si="51"/>
        <v>0</v>
      </c>
      <c r="BD100" s="120">
        <f>IF($C$17="SI",(C100*3*('Motore 2023'!$B$41+'Motore 2023'!$B$42+'Motore 2023'!$B$43+'Motore 2023'!$B$44)),(C100*1*('Motore 2023'!$B$41+'Motore 2023'!$B$42+'Motore 2023'!$B$43+'Motore 2023'!$B$44)))</f>
        <v>0</v>
      </c>
      <c r="BE100" s="121">
        <f>IF($C$17="SI",(D100*3*('Motore 2021'!$B$41+'Motore 2021'!$B$42+'Motore 2021'!$D$43+'Motore 2021'!$B$44)),(D100*1*('Motore 2021'!$B$41+'Motore 2021'!$B$42+'Motore 2021'!$D$43+'Motore 2021'!$B$44)))</f>
        <v>0</v>
      </c>
      <c r="BF100" s="120">
        <f>IF($C$17="SI",(C100*3*('Motore 2023'!$B$41+'Motore 2023'!$B$42+'Motore 2023'!$B$43+'Motore 2023'!$B$44))+((C100*3*('Motore 2023'!$B$41+'Motore 2023'!$B$42+'Motore 2023'!$B$43+'Motore 2023'!$B$44))*10%),(C100*1*('Motore 2023'!$B$41+'Motore 2023'!$B$42+'Motore 2023'!$B$43+'Motore 2023'!$B$44))+((C100*1*('Motore 2023'!$B$41+'Motore 2023'!$B$42+'Motore 2023'!$B$43+'Motore 2023'!$B$44))*10%))</f>
        <v>0</v>
      </c>
      <c r="BG100" s="120">
        <f>IF($C$17="SI",(D100*3*('Motore 2021'!$B$41+'Motore 2021'!$B$42+'Motore 2021'!$D$43+'Motore 2021'!$B$44))+((D100*3*('Motore 2021'!$B$41+'Motore 2021'!$B$42+'Motore 2021'!$D$43+'Motore 2021'!$B$44))*10%),(D100*1*('Motore 2021'!$B$41+'Motore 2021'!$B$42+'Motore 2021'!$D$43+'Motore 2021'!$B$44))+((D100*1*('Motore 2021'!$B$41+'Motore 2021'!$B$42+'Motore 2021'!$D$43+'Motore 2021'!$B$44))*10%))</f>
        <v>0</v>
      </c>
      <c r="BH100" s="120">
        <f t="shared" si="52"/>
        <v>0</v>
      </c>
      <c r="BI100" s="120">
        <f t="shared" si="53"/>
        <v>0</v>
      </c>
      <c r="BJ100" s="120">
        <f>IF(H100&lt;&gt;0,IF($C$17="SI",((('Motore 2023'!$B$47+'Motore 2023'!$B$50+'Motore 2023'!$B$53)/365)*$D$14)+(((('Motore 2023'!$B$47+'Motore 2023'!$B$50+'Motore 2021'!$B$53)/365)*$D$14)*10%),(('Motore 2023'!$B$53/365)*$D$14)+(('Motore 2023'!$B$53/365)*$D$14)*10%),0)</f>
        <v>0</v>
      </c>
      <c r="BK100" s="120">
        <f>IF(H100&lt;&gt;0,IF($C$17="SI",((('Motore 2021'!$B$47+'Motore 2021'!$B$50+'Motore 2021'!$B$53)/365)*$D$13)+(((('Motore 2021'!$B$47+'Motore 2021'!$B$50+'Motore 2021'!$B$53)/365)*$D$13)*10%),(('Motore 2021'!$B$53/365)*$D$13)+(('Motore 2021'!$B$53/365)*$D$13)*10%),0)</f>
        <v>0</v>
      </c>
      <c r="BL100" s="120">
        <f>IF(H100&lt;&gt;0,IF($C$17="SI",((('Motore 2023'!$B$47+'Motore 2023'!$B$50+'Motore 2023'!$B$53)/365)*$D$14),(('Motore 2023'!$B$53/365)*$D$14)),0)</f>
        <v>0</v>
      </c>
      <c r="BM100" s="120">
        <f>IF(H100&lt;&gt;0,IF($C$17="SI",((('Motore 2021'!$B$47+'Motore 2021'!$B$50+'Motore 2021'!$B$53)/365)*$D$13),(('Motore 2021'!$B$53/365)*$D$13)),0)</f>
        <v>0</v>
      </c>
      <c r="BN100" s="120">
        <f t="shared" si="54"/>
        <v>0</v>
      </c>
      <c r="BO100" s="122">
        <f t="shared" si="55"/>
        <v>0</v>
      </c>
    </row>
    <row r="101" spans="1:67" x14ac:dyDescent="0.3">
      <c r="A101" s="65" t="s">
        <v>191</v>
      </c>
      <c r="B101" s="51">
        <v>0</v>
      </c>
      <c r="C101" s="51">
        <v>0</v>
      </c>
      <c r="D101" s="51">
        <v>0</v>
      </c>
      <c r="E101" s="51">
        <f t="shared" si="40"/>
        <v>0</v>
      </c>
      <c r="F101" s="55" t="s">
        <v>8</v>
      </c>
      <c r="G101" s="62">
        <f t="shared" si="41"/>
        <v>0</v>
      </c>
      <c r="H101" s="62">
        <f t="shared" si="42"/>
        <v>0</v>
      </c>
      <c r="I101" s="63">
        <f t="shared" si="43"/>
        <v>0</v>
      </c>
      <c r="J101" s="63">
        <f t="shared" si="44"/>
        <v>0</v>
      </c>
      <c r="K101" s="64">
        <f t="shared" si="56"/>
        <v>0</v>
      </c>
      <c r="L101" s="64">
        <f t="shared" si="57"/>
        <v>0</v>
      </c>
      <c r="M101" s="106">
        <f>IF(K101&lt;'Motore 2023'!$H$28,Ripartizione!K101,'Motore 2023'!$H$28)</f>
        <v>0</v>
      </c>
      <c r="N101" s="106">
        <f>IF(L101&lt;'Motore 2021'!$H$28,Ripartizione!L101,'Motore 2021'!$H$28)</f>
        <v>0</v>
      </c>
      <c r="O101" s="106">
        <f t="shared" si="58"/>
        <v>0</v>
      </c>
      <c r="P101" s="106">
        <f t="shared" si="59"/>
        <v>0</v>
      </c>
      <c r="Q101" s="106">
        <f>ROUND(O101*'Motore 2023'!$E$28,2)</f>
        <v>0</v>
      </c>
      <c r="R101" s="106">
        <f>ROUND(P101*'Motore 2021'!$E$28,2)</f>
        <v>0</v>
      </c>
      <c r="S101" s="106">
        <f>IF((K101-M101)&lt;'Motore 2023'!$H$29,(K101-M101),'Motore 2023'!$H$29)</f>
        <v>0</v>
      </c>
      <c r="T101" s="106">
        <f>IF((L101-N101)&lt;'Motore 2021'!$H$29,(L101-N101),'Motore 2021'!$H$29)</f>
        <v>0</v>
      </c>
      <c r="U101" s="106">
        <f t="shared" si="60"/>
        <v>0</v>
      </c>
      <c r="V101" s="106">
        <f t="shared" si="61"/>
        <v>0</v>
      </c>
      <c r="W101" s="106">
        <f>ROUND(U101*'Motore 2023'!$E$29,2)</f>
        <v>0</v>
      </c>
      <c r="X101" s="106">
        <f>ROUND(V101*'Motore 2021'!$E$29,2)</f>
        <v>0</v>
      </c>
      <c r="Y101" s="106">
        <f>IF(K101-M101-S101&lt;'Motore 2023'!$H$30,(Ripartizione!K101-Ripartizione!M101-Ripartizione!S101),'Motore 2023'!$H$30)</f>
        <v>0</v>
      </c>
      <c r="Z101" s="106">
        <f>IF(L101-N101-T101&lt;'Motore 2021'!$H$30,(Ripartizione!L101-Ripartizione!N101-Ripartizione!T101),'Motore 2021'!$H$30)</f>
        <v>0</v>
      </c>
      <c r="AA101" s="106">
        <f t="shared" si="62"/>
        <v>0</v>
      </c>
      <c r="AB101" s="106">
        <f t="shared" si="63"/>
        <v>0</v>
      </c>
      <c r="AC101" s="106">
        <f>ROUND(AA101*'Motore 2023'!$E$30,2)</f>
        <v>0</v>
      </c>
      <c r="AD101" s="106">
        <f>ROUND(AB101*'Motore 2021'!$E$30,2)</f>
        <v>0</v>
      </c>
      <c r="AE101" s="106">
        <f>IF((K101-M101-S101-Y101)&lt;'Motore 2023'!$H$31, (K101-M101-S101-Y101),'Motore 2023'!$H$31)</f>
        <v>0</v>
      </c>
      <c r="AF101" s="106">
        <f>IF((L101-N101-T101-Z101)&lt;'Motore 2021'!$H$31, (L101-N101-T101-Z101),'Motore 2021'!$H$31)</f>
        <v>0</v>
      </c>
      <c r="AG101" s="106">
        <f t="shared" si="64"/>
        <v>0</v>
      </c>
      <c r="AH101" s="106">
        <f t="shared" si="65"/>
        <v>0</v>
      </c>
      <c r="AI101" s="106">
        <f>ROUND(AG101*'Motore 2023'!$E$31,2)</f>
        <v>0</v>
      </c>
      <c r="AJ101" s="106">
        <f>ROUND(AH101*'Motore 2021'!$E$31,2)</f>
        <v>0</v>
      </c>
      <c r="AK101" s="106">
        <f t="shared" si="45"/>
        <v>0</v>
      </c>
      <c r="AL101" s="106">
        <f t="shared" si="46"/>
        <v>0</v>
      </c>
      <c r="AM101" s="106">
        <f t="shared" si="66"/>
        <v>0</v>
      </c>
      <c r="AN101" s="106">
        <f t="shared" si="67"/>
        <v>0</v>
      </c>
      <c r="AO101" s="106">
        <f>ROUND(AM101*'Motore 2023'!$E$32,2)</f>
        <v>0</v>
      </c>
      <c r="AP101" s="106">
        <f>ROUND(AN101*'Motore 2021'!$E$32,2)</f>
        <v>0</v>
      </c>
      <c r="AQ101" s="117">
        <f>IF(B101&lt;&gt;0,((Q101+R101)*Ripartizione!B101),Q101+R101)</f>
        <v>0</v>
      </c>
      <c r="AR101" s="117">
        <f>IF(B101&lt;&gt;0,((Ripartizione!B101*W101)+(Ripartizione!B101*X101)), W101+X101)</f>
        <v>0</v>
      </c>
      <c r="AS101" s="117">
        <f t="shared" si="47"/>
        <v>0</v>
      </c>
      <c r="AT101" s="117">
        <f>IF(B101&lt;&gt;0,((Ripartizione!B101*AI101)+(Ripartizione!B101*AJ101)), AI101+AJ101)</f>
        <v>0</v>
      </c>
      <c r="AU101" s="117">
        <f>IF(B101&lt;&gt;0,((Ripartizione!B101*AO101)+(Ripartizione!B101*AP101)), AO101+AP101)</f>
        <v>0</v>
      </c>
      <c r="AV101" s="117">
        <f t="shared" si="48"/>
        <v>0</v>
      </c>
      <c r="AW101" s="117">
        <f t="shared" si="49"/>
        <v>0</v>
      </c>
      <c r="AX101" s="117">
        <f>IF($C$17="SI",((C101*'Motore 2023'!$B$35) + (D101*'Motore 2021'!$B$35)),0)</f>
        <v>0</v>
      </c>
      <c r="AY101" s="118">
        <f>IF($C$17="SI",((C101*'Motore 2023'!$B$35)+(C101*'Motore 2023'!$B$35)*10% + (D101*'Motore 2023'!$B$35)+(D101*'Motore 2023'!$B$35)*10%),0)</f>
        <v>0</v>
      </c>
      <c r="AZ101" s="119">
        <f>IF($C$17="SI",(((C101*'Motore 2023'!$B$38))+((D101*'Motore 2021'!$B$38))),0)</f>
        <v>0</v>
      </c>
      <c r="BA101" s="118">
        <f>IF($C$17="SI",(((C101*'Motore 2023'!$B$38)+((C101*'Motore 2023'!$B$38)*10%))+((D101*'Motore 2023'!$B$38)+((D101*'Motore 2023'!$B$38)*10%))),0)</f>
        <v>0</v>
      </c>
      <c r="BB101" s="118">
        <f t="shared" si="50"/>
        <v>0</v>
      </c>
      <c r="BC101" s="120">
        <f t="shared" si="51"/>
        <v>0</v>
      </c>
      <c r="BD101" s="120">
        <f>IF($C$17="SI",(C101*3*('Motore 2023'!$B$41+'Motore 2023'!$B$42+'Motore 2023'!$B$43+'Motore 2023'!$B$44)),(C101*1*('Motore 2023'!$B$41+'Motore 2023'!$B$42+'Motore 2023'!$B$43+'Motore 2023'!$B$44)))</f>
        <v>0</v>
      </c>
      <c r="BE101" s="121">
        <f>IF($C$17="SI",(D101*3*('Motore 2021'!$B$41+'Motore 2021'!$B$42+'Motore 2021'!$D$43+'Motore 2021'!$B$44)),(D101*1*('Motore 2021'!$B$41+'Motore 2021'!$B$42+'Motore 2021'!$D$43+'Motore 2021'!$B$44)))</f>
        <v>0</v>
      </c>
      <c r="BF101" s="120">
        <f>IF($C$17="SI",(C101*3*('Motore 2023'!$B$41+'Motore 2023'!$B$42+'Motore 2023'!$B$43+'Motore 2023'!$B$44))+((C101*3*('Motore 2023'!$B$41+'Motore 2023'!$B$42+'Motore 2023'!$B$43+'Motore 2023'!$B$44))*10%),(C101*1*('Motore 2023'!$B$41+'Motore 2023'!$B$42+'Motore 2023'!$B$43+'Motore 2023'!$B$44))+((C101*1*('Motore 2023'!$B$41+'Motore 2023'!$B$42+'Motore 2023'!$B$43+'Motore 2023'!$B$44))*10%))</f>
        <v>0</v>
      </c>
      <c r="BG101" s="120">
        <f>IF($C$17="SI",(D101*3*('Motore 2021'!$B$41+'Motore 2021'!$B$42+'Motore 2021'!$D$43+'Motore 2021'!$B$44))+((D101*3*('Motore 2021'!$B$41+'Motore 2021'!$B$42+'Motore 2021'!$D$43+'Motore 2021'!$B$44))*10%),(D101*1*('Motore 2021'!$B$41+'Motore 2021'!$B$42+'Motore 2021'!$D$43+'Motore 2021'!$B$44))+((D101*1*('Motore 2021'!$B$41+'Motore 2021'!$B$42+'Motore 2021'!$D$43+'Motore 2021'!$B$44))*10%))</f>
        <v>0</v>
      </c>
      <c r="BH101" s="120">
        <f t="shared" si="52"/>
        <v>0</v>
      </c>
      <c r="BI101" s="120">
        <f t="shared" si="53"/>
        <v>0</v>
      </c>
      <c r="BJ101" s="120">
        <f>IF(H101&lt;&gt;0,IF($C$17="SI",((('Motore 2023'!$B$47+'Motore 2023'!$B$50+'Motore 2023'!$B$53)/365)*$D$14)+(((('Motore 2023'!$B$47+'Motore 2023'!$B$50+'Motore 2021'!$B$53)/365)*$D$14)*10%),(('Motore 2023'!$B$53/365)*$D$14)+(('Motore 2023'!$B$53/365)*$D$14)*10%),0)</f>
        <v>0</v>
      </c>
      <c r="BK101" s="120">
        <f>IF(H101&lt;&gt;0,IF($C$17="SI",((('Motore 2021'!$B$47+'Motore 2021'!$B$50+'Motore 2021'!$B$53)/365)*$D$13)+(((('Motore 2021'!$B$47+'Motore 2021'!$B$50+'Motore 2021'!$B$53)/365)*$D$13)*10%),(('Motore 2021'!$B$53/365)*$D$13)+(('Motore 2021'!$B$53/365)*$D$13)*10%),0)</f>
        <v>0</v>
      </c>
      <c r="BL101" s="120">
        <f>IF(H101&lt;&gt;0,IF($C$17="SI",((('Motore 2023'!$B$47+'Motore 2023'!$B$50+'Motore 2023'!$B$53)/365)*$D$14),(('Motore 2023'!$B$53/365)*$D$14)),0)</f>
        <v>0</v>
      </c>
      <c r="BM101" s="120">
        <f>IF(H101&lt;&gt;0,IF($C$17="SI",((('Motore 2021'!$B$47+'Motore 2021'!$B$50+'Motore 2021'!$B$53)/365)*$D$13),(('Motore 2021'!$B$53/365)*$D$13)),0)</f>
        <v>0</v>
      </c>
      <c r="BN101" s="120">
        <f t="shared" si="54"/>
        <v>0</v>
      </c>
      <c r="BO101" s="122">
        <f t="shared" si="55"/>
        <v>0</v>
      </c>
    </row>
    <row r="102" spans="1:67" x14ac:dyDescent="0.3">
      <c r="A102" s="65" t="s">
        <v>192</v>
      </c>
      <c r="B102" s="51">
        <v>0</v>
      </c>
      <c r="C102" s="51">
        <v>0</v>
      </c>
      <c r="D102" s="51">
        <v>0</v>
      </c>
      <c r="E102" s="51">
        <f t="shared" si="40"/>
        <v>0</v>
      </c>
      <c r="F102" s="55" t="s">
        <v>8</v>
      </c>
      <c r="G102" s="62">
        <f t="shared" si="41"/>
        <v>0</v>
      </c>
      <c r="H102" s="62">
        <f t="shared" si="42"/>
        <v>0</v>
      </c>
      <c r="I102" s="63">
        <f t="shared" si="43"/>
        <v>0</v>
      </c>
      <c r="J102" s="63">
        <f t="shared" si="44"/>
        <v>0</v>
      </c>
      <c r="K102" s="64">
        <f t="shared" si="56"/>
        <v>0</v>
      </c>
      <c r="L102" s="64">
        <f t="shared" si="57"/>
        <v>0</v>
      </c>
      <c r="M102" s="106">
        <f>IF(K102&lt;'Motore 2023'!$H$28,Ripartizione!K102,'Motore 2023'!$H$28)</f>
        <v>0</v>
      </c>
      <c r="N102" s="106">
        <f>IF(L102&lt;'Motore 2021'!$H$28,Ripartizione!L102,'Motore 2021'!$H$28)</f>
        <v>0</v>
      </c>
      <c r="O102" s="106">
        <f t="shared" si="58"/>
        <v>0</v>
      </c>
      <c r="P102" s="106">
        <f t="shared" si="59"/>
        <v>0</v>
      </c>
      <c r="Q102" s="106">
        <f>ROUND(O102*'Motore 2023'!$E$28,2)</f>
        <v>0</v>
      </c>
      <c r="R102" s="106">
        <f>ROUND(P102*'Motore 2021'!$E$28,2)</f>
        <v>0</v>
      </c>
      <c r="S102" s="106">
        <f>IF((K102-M102)&lt;'Motore 2023'!$H$29,(K102-M102),'Motore 2023'!$H$29)</f>
        <v>0</v>
      </c>
      <c r="T102" s="106">
        <f>IF((L102-N102)&lt;'Motore 2021'!$H$29,(L102-N102),'Motore 2021'!$H$29)</f>
        <v>0</v>
      </c>
      <c r="U102" s="106">
        <f t="shared" si="60"/>
        <v>0</v>
      </c>
      <c r="V102" s="106">
        <f t="shared" si="61"/>
        <v>0</v>
      </c>
      <c r="W102" s="106">
        <f>ROUND(U102*'Motore 2023'!$E$29,2)</f>
        <v>0</v>
      </c>
      <c r="X102" s="106">
        <f>ROUND(V102*'Motore 2021'!$E$29,2)</f>
        <v>0</v>
      </c>
      <c r="Y102" s="106">
        <f>IF(K102-M102-S102&lt;'Motore 2023'!$H$30,(Ripartizione!K102-Ripartizione!M102-Ripartizione!S102),'Motore 2023'!$H$30)</f>
        <v>0</v>
      </c>
      <c r="Z102" s="106">
        <f>IF(L102-N102-T102&lt;'Motore 2021'!$H$30,(Ripartizione!L102-Ripartizione!N102-Ripartizione!T102),'Motore 2021'!$H$30)</f>
        <v>0</v>
      </c>
      <c r="AA102" s="106">
        <f t="shared" si="62"/>
        <v>0</v>
      </c>
      <c r="AB102" s="106">
        <f t="shared" si="63"/>
        <v>0</v>
      </c>
      <c r="AC102" s="106">
        <f>ROUND(AA102*'Motore 2023'!$E$30,2)</f>
        <v>0</v>
      </c>
      <c r="AD102" s="106">
        <f>ROUND(AB102*'Motore 2021'!$E$30,2)</f>
        <v>0</v>
      </c>
      <c r="AE102" s="106">
        <f>IF((K102-M102-S102-Y102)&lt;'Motore 2023'!$H$31, (K102-M102-S102-Y102),'Motore 2023'!$H$31)</f>
        <v>0</v>
      </c>
      <c r="AF102" s="106">
        <f>IF((L102-N102-T102-Z102)&lt;'Motore 2021'!$H$31, (L102-N102-T102-Z102),'Motore 2021'!$H$31)</f>
        <v>0</v>
      </c>
      <c r="AG102" s="106">
        <f t="shared" si="64"/>
        <v>0</v>
      </c>
      <c r="AH102" s="106">
        <f t="shared" si="65"/>
        <v>0</v>
      </c>
      <c r="AI102" s="106">
        <f>ROUND(AG102*'Motore 2023'!$E$31,2)</f>
        <v>0</v>
      </c>
      <c r="AJ102" s="106">
        <f>ROUND(AH102*'Motore 2021'!$E$31,2)</f>
        <v>0</v>
      </c>
      <c r="AK102" s="106">
        <f t="shared" si="45"/>
        <v>0</v>
      </c>
      <c r="AL102" s="106">
        <f t="shared" si="46"/>
        <v>0</v>
      </c>
      <c r="AM102" s="106">
        <f t="shared" si="66"/>
        <v>0</v>
      </c>
      <c r="AN102" s="106">
        <f t="shared" si="67"/>
        <v>0</v>
      </c>
      <c r="AO102" s="106">
        <f>ROUND(AM102*'Motore 2023'!$E$32,2)</f>
        <v>0</v>
      </c>
      <c r="AP102" s="106">
        <f>ROUND(AN102*'Motore 2021'!$E$32,2)</f>
        <v>0</v>
      </c>
      <c r="AQ102" s="117">
        <f>IF(B102&lt;&gt;0,((Q102+R102)*Ripartizione!B102),Q102+R102)</f>
        <v>0</v>
      </c>
      <c r="AR102" s="117">
        <f>IF(B102&lt;&gt;0,((Ripartizione!B102*W102)+(Ripartizione!B102*X102)), W102+X102)</f>
        <v>0</v>
      </c>
      <c r="AS102" s="117">
        <f t="shared" si="47"/>
        <v>0</v>
      </c>
      <c r="AT102" s="117">
        <f>IF(B102&lt;&gt;0,((Ripartizione!B102*AI102)+(Ripartizione!B102*AJ102)), AI102+AJ102)</f>
        <v>0</v>
      </c>
      <c r="AU102" s="117">
        <f>IF(B102&lt;&gt;0,((Ripartizione!B102*AO102)+(Ripartizione!B102*AP102)), AO102+AP102)</f>
        <v>0</v>
      </c>
      <c r="AV102" s="117">
        <f t="shared" si="48"/>
        <v>0</v>
      </c>
      <c r="AW102" s="117">
        <f t="shared" si="49"/>
        <v>0</v>
      </c>
      <c r="AX102" s="117">
        <f>IF($C$17="SI",((C102*'Motore 2023'!$B$35) + (D102*'Motore 2021'!$B$35)),0)</f>
        <v>0</v>
      </c>
      <c r="AY102" s="118">
        <f>IF($C$17="SI",((C102*'Motore 2023'!$B$35)+(C102*'Motore 2023'!$B$35)*10% + (D102*'Motore 2023'!$B$35)+(D102*'Motore 2023'!$B$35)*10%),0)</f>
        <v>0</v>
      </c>
      <c r="AZ102" s="119">
        <f>IF($C$17="SI",(((C102*'Motore 2023'!$B$38))+((D102*'Motore 2021'!$B$38))),0)</f>
        <v>0</v>
      </c>
      <c r="BA102" s="118">
        <f>IF($C$17="SI",(((C102*'Motore 2023'!$B$38)+((C102*'Motore 2023'!$B$38)*10%))+((D102*'Motore 2023'!$B$38)+((D102*'Motore 2023'!$B$38)*10%))),0)</f>
        <v>0</v>
      </c>
      <c r="BB102" s="118">
        <f t="shared" si="50"/>
        <v>0</v>
      </c>
      <c r="BC102" s="120">
        <f t="shared" si="51"/>
        <v>0</v>
      </c>
      <c r="BD102" s="120">
        <f>IF($C$17="SI",(C102*3*('Motore 2023'!$B$41+'Motore 2023'!$B$42+'Motore 2023'!$B$43+'Motore 2023'!$B$44)),(C102*1*('Motore 2023'!$B$41+'Motore 2023'!$B$42+'Motore 2023'!$B$43+'Motore 2023'!$B$44)))</f>
        <v>0</v>
      </c>
      <c r="BE102" s="121">
        <f>IF($C$17="SI",(D102*3*('Motore 2021'!$B$41+'Motore 2021'!$B$42+'Motore 2021'!$D$43+'Motore 2021'!$B$44)),(D102*1*('Motore 2021'!$B$41+'Motore 2021'!$B$42+'Motore 2021'!$D$43+'Motore 2021'!$B$44)))</f>
        <v>0</v>
      </c>
      <c r="BF102" s="120">
        <f>IF($C$17="SI",(C102*3*('Motore 2023'!$B$41+'Motore 2023'!$B$42+'Motore 2023'!$B$43+'Motore 2023'!$B$44))+((C102*3*('Motore 2023'!$B$41+'Motore 2023'!$B$42+'Motore 2023'!$B$43+'Motore 2023'!$B$44))*10%),(C102*1*('Motore 2023'!$B$41+'Motore 2023'!$B$42+'Motore 2023'!$B$43+'Motore 2023'!$B$44))+((C102*1*('Motore 2023'!$B$41+'Motore 2023'!$B$42+'Motore 2023'!$B$43+'Motore 2023'!$B$44))*10%))</f>
        <v>0</v>
      </c>
      <c r="BG102" s="120">
        <f>IF($C$17="SI",(D102*3*('Motore 2021'!$B$41+'Motore 2021'!$B$42+'Motore 2021'!$D$43+'Motore 2021'!$B$44))+((D102*3*('Motore 2021'!$B$41+'Motore 2021'!$B$42+'Motore 2021'!$D$43+'Motore 2021'!$B$44))*10%),(D102*1*('Motore 2021'!$B$41+'Motore 2021'!$B$42+'Motore 2021'!$D$43+'Motore 2021'!$B$44))+((D102*1*('Motore 2021'!$B$41+'Motore 2021'!$B$42+'Motore 2021'!$D$43+'Motore 2021'!$B$44))*10%))</f>
        <v>0</v>
      </c>
      <c r="BH102" s="120">
        <f t="shared" si="52"/>
        <v>0</v>
      </c>
      <c r="BI102" s="120">
        <f t="shared" si="53"/>
        <v>0</v>
      </c>
      <c r="BJ102" s="120">
        <f>IF(H102&lt;&gt;0,IF($C$17="SI",((('Motore 2023'!$B$47+'Motore 2023'!$B$50+'Motore 2023'!$B$53)/365)*$D$14)+(((('Motore 2023'!$B$47+'Motore 2023'!$B$50+'Motore 2021'!$B$53)/365)*$D$14)*10%),(('Motore 2023'!$B$53/365)*$D$14)+(('Motore 2023'!$B$53/365)*$D$14)*10%),0)</f>
        <v>0</v>
      </c>
      <c r="BK102" s="120">
        <f>IF(H102&lt;&gt;0,IF($C$17="SI",((('Motore 2021'!$B$47+'Motore 2021'!$B$50+'Motore 2021'!$B$53)/365)*$D$13)+(((('Motore 2021'!$B$47+'Motore 2021'!$B$50+'Motore 2021'!$B$53)/365)*$D$13)*10%),(('Motore 2021'!$B$53/365)*$D$13)+(('Motore 2021'!$B$53/365)*$D$13)*10%),0)</f>
        <v>0</v>
      </c>
      <c r="BL102" s="120">
        <f>IF(H102&lt;&gt;0,IF($C$17="SI",((('Motore 2023'!$B$47+'Motore 2023'!$B$50+'Motore 2023'!$B$53)/365)*$D$14),(('Motore 2023'!$B$53/365)*$D$14)),0)</f>
        <v>0</v>
      </c>
      <c r="BM102" s="120">
        <f>IF(H102&lt;&gt;0,IF($C$17="SI",((('Motore 2021'!$B$47+'Motore 2021'!$B$50+'Motore 2021'!$B$53)/365)*$D$13),(('Motore 2021'!$B$53/365)*$D$13)),0)</f>
        <v>0</v>
      </c>
      <c r="BN102" s="120">
        <f t="shared" si="54"/>
        <v>0</v>
      </c>
      <c r="BO102" s="122">
        <f t="shared" si="55"/>
        <v>0</v>
      </c>
    </row>
    <row r="103" spans="1:67" x14ac:dyDescent="0.3">
      <c r="A103" s="65" t="s">
        <v>193</v>
      </c>
      <c r="B103" s="51">
        <v>0</v>
      </c>
      <c r="C103" s="51">
        <v>0</v>
      </c>
      <c r="D103" s="51">
        <v>0</v>
      </c>
      <c r="E103" s="51">
        <f t="shared" si="40"/>
        <v>0</v>
      </c>
      <c r="F103" s="55" t="s">
        <v>8</v>
      </c>
      <c r="G103" s="62">
        <f t="shared" si="41"/>
        <v>0</v>
      </c>
      <c r="H103" s="62">
        <f t="shared" si="42"/>
        <v>0</v>
      </c>
      <c r="I103" s="63">
        <f t="shared" si="43"/>
        <v>0</v>
      </c>
      <c r="J103" s="63">
        <f t="shared" si="44"/>
        <v>0</v>
      </c>
      <c r="K103" s="64">
        <f t="shared" si="56"/>
        <v>0</v>
      </c>
      <c r="L103" s="64">
        <f t="shared" si="57"/>
        <v>0</v>
      </c>
      <c r="M103" s="106">
        <f>IF(K103&lt;'Motore 2023'!$H$28,Ripartizione!K103,'Motore 2023'!$H$28)</f>
        <v>0</v>
      </c>
      <c r="N103" s="106">
        <f>IF(L103&lt;'Motore 2021'!$H$28,Ripartizione!L103,'Motore 2021'!$H$28)</f>
        <v>0</v>
      </c>
      <c r="O103" s="106">
        <f t="shared" si="58"/>
        <v>0</v>
      </c>
      <c r="P103" s="106">
        <f t="shared" si="59"/>
        <v>0</v>
      </c>
      <c r="Q103" s="106">
        <f>ROUND(O103*'Motore 2023'!$E$28,2)</f>
        <v>0</v>
      </c>
      <c r="R103" s="106">
        <f>ROUND(P103*'Motore 2021'!$E$28,2)</f>
        <v>0</v>
      </c>
      <c r="S103" s="106">
        <f>IF((K103-M103)&lt;'Motore 2023'!$H$29,(K103-M103),'Motore 2023'!$H$29)</f>
        <v>0</v>
      </c>
      <c r="T103" s="106">
        <f>IF((L103-N103)&lt;'Motore 2021'!$H$29,(L103-N103),'Motore 2021'!$H$29)</f>
        <v>0</v>
      </c>
      <c r="U103" s="106">
        <f t="shared" si="60"/>
        <v>0</v>
      </c>
      <c r="V103" s="106">
        <f t="shared" si="61"/>
        <v>0</v>
      </c>
      <c r="W103" s="106">
        <f>ROUND(U103*'Motore 2023'!$E$29,2)</f>
        <v>0</v>
      </c>
      <c r="X103" s="106">
        <f>ROUND(V103*'Motore 2021'!$E$29,2)</f>
        <v>0</v>
      </c>
      <c r="Y103" s="106">
        <f>IF(K103-M103-S103&lt;'Motore 2023'!$H$30,(Ripartizione!K103-Ripartizione!M103-Ripartizione!S103),'Motore 2023'!$H$30)</f>
        <v>0</v>
      </c>
      <c r="Z103" s="106">
        <f>IF(L103-N103-T103&lt;'Motore 2021'!$H$30,(Ripartizione!L103-Ripartizione!N103-Ripartizione!T103),'Motore 2021'!$H$30)</f>
        <v>0</v>
      </c>
      <c r="AA103" s="106">
        <f t="shared" si="62"/>
        <v>0</v>
      </c>
      <c r="AB103" s="106">
        <f t="shared" si="63"/>
        <v>0</v>
      </c>
      <c r="AC103" s="106">
        <f>ROUND(AA103*'Motore 2023'!$E$30,2)</f>
        <v>0</v>
      </c>
      <c r="AD103" s="106">
        <f>ROUND(AB103*'Motore 2021'!$E$30,2)</f>
        <v>0</v>
      </c>
      <c r="AE103" s="106">
        <f>IF((K103-M103-S103-Y103)&lt;'Motore 2023'!$H$31, (K103-M103-S103-Y103),'Motore 2023'!$H$31)</f>
        <v>0</v>
      </c>
      <c r="AF103" s="106">
        <f>IF((L103-N103-T103-Z103)&lt;'Motore 2021'!$H$31, (L103-N103-T103-Z103),'Motore 2021'!$H$31)</f>
        <v>0</v>
      </c>
      <c r="AG103" s="106">
        <f t="shared" si="64"/>
        <v>0</v>
      </c>
      <c r="AH103" s="106">
        <f t="shared" si="65"/>
        <v>0</v>
      </c>
      <c r="AI103" s="106">
        <f>ROUND(AG103*'Motore 2023'!$E$31,2)</f>
        <v>0</v>
      </c>
      <c r="AJ103" s="106">
        <f>ROUND(AH103*'Motore 2021'!$E$31,2)</f>
        <v>0</v>
      </c>
      <c r="AK103" s="106">
        <f t="shared" si="45"/>
        <v>0</v>
      </c>
      <c r="AL103" s="106">
        <f t="shared" si="46"/>
        <v>0</v>
      </c>
      <c r="AM103" s="106">
        <f t="shared" si="66"/>
        <v>0</v>
      </c>
      <c r="AN103" s="106">
        <f t="shared" si="67"/>
        <v>0</v>
      </c>
      <c r="AO103" s="106">
        <f>ROUND(AM103*'Motore 2023'!$E$32,2)</f>
        <v>0</v>
      </c>
      <c r="AP103" s="106">
        <f>ROUND(AN103*'Motore 2021'!$E$32,2)</f>
        <v>0</v>
      </c>
      <c r="AQ103" s="117">
        <f>IF(B103&lt;&gt;0,((Q103+R103)*Ripartizione!B103),Q103+R103)</f>
        <v>0</v>
      </c>
      <c r="AR103" s="117">
        <f>IF(B103&lt;&gt;0,((Ripartizione!B103*W103)+(Ripartizione!B103*X103)), W103+X103)</f>
        <v>0</v>
      </c>
      <c r="AS103" s="117">
        <f t="shared" si="47"/>
        <v>0</v>
      </c>
      <c r="AT103" s="117">
        <f>IF(B103&lt;&gt;0,((Ripartizione!B103*AI103)+(Ripartizione!B103*AJ103)), AI103+AJ103)</f>
        <v>0</v>
      </c>
      <c r="AU103" s="117">
        <f>IF(B103&lt;&gt;0,((Ripartizione!B103*AO103)+(Ripartizione!B103*AP103)), AO103+AP103)</f>
        <v>0</v>
      </c>
      <c r="AV103" s="117">
        <f t="shared" si="48"/>
        <v>0</v>
      </c>
      <c r="AW103" s="117">
        <f t="shared" si="49"/>
        <v>0</v>
      </c>
      <c r="AX103" s="117">
        <f>IF($C$17="SI",((C103*'Motore 2023'!$B$35) + (D103*'Motore 2021'!$B$35)),0)</f>
        <v>0</v>
      </c>
      <c r="AY103" s="118">
        <f>IF($C$17="SI",((C103*'Motore 2023'!$B$35)+(C103*'Motore 2023'!$B$35)*10% + (D103*'Motore 2023'!$B$35)+(D103*'Motore 2023'!$B$35)*10%),0)</f>
        <v>0</v>
      </c>
      <c r="AZ103" s="119">
        <f>IF($C$17="SI",(((C103*'Motore 2023'!$B$38))+((D103*'Motore 2021'!$B$38))),0)</f>
        <v>0</v>
      </c>
      <c r="BA103" s="118">
        <f>IF($C$17="SI",(((C103*'Motore 2023'!$B$38)+((C103*'Motore 2023'!$B$38)*10%))+((D103*'Motore 2023'!$B$38)+((D103*'Motore 2023'!$B$38)*10%))),0)</f>
        <v>0</v>
      </c>
      <c r="BB103" s="118">
        <f t="shared" si="50"/>
        <v>0</v>
      </c>
      <c r="BC103" s="120">
        <f t="shared" si="51"/>
        <v>0</v>
      </c>
      <c r="BD103" s="120">
        <f>IF($C$17="SI",(C103*3*('Motore 2023'!$B$41+'Motore 2023'!$B$42+'Motore 2023'!$B$43+'Motore 2023'!$B$44)),(C103*1*('Motore 2023'!$B$41+'Motore 2023'!$B$42+'Motore 2023'!$B$43+'Motore 2023'!$B$44)))</f>
        <v>0</v>
      </c>
      <c r="BE103" s="121">
        <f>IF($C$17="SI",(D103*3*('Motore 2021'!$B$41+'Motore 2021'!$B$42+'Motore 2021'!$D$43+'Motore 2021'!$B$44)),(D103*1*('Motore 2021'!$B$41+'Motore 2021'!$B$42+'Motore 2021'!$D$43+'Motore 2021'!$B$44)))</f>
        <v>0</v>
      </c>
      <c r="BF103" s="120">
        <f>IF($C$17="SI",(C103*3*('Motore 2023'!$B$41+'Motore 2023'!$B$42+'Motore 2023'!$B$43+'Motore 2023'!$B$44))+((C103*3*('Motore 2023'!$B$41+'Motore 2023'!$B$42+'Motore 2023'!$B$43+'Motore 2023'!$B$44))*10%),(C103*1*('Motore 2023'!$B$41+'Motore 2023'!$B$42+'Motore 2023'!$B$43+'Motore 2023'!$B$44))+((C103*1*('Motore 2023'!$B$41+'Motore 2023'!$B$42+'Motore 2023'!$B$43+'Motore 2023'!$B$44))*10%))</f>
        <v>0</v>
      </c>
      <c r="BG103" s="120">
        <f>IF($C$17="SI",(D103*3*('Motore 2021'!$B$41+'Motore 2021'!$B$42+'Motore 2021'!$D$43+'Motore 2021'!$B$44))+((D103*3*('Motore 2021'!$B$41+'Motore 2021'!$B$42+'Motore 2021'!$D$43+'Motore 2021'!$B$44))*10%),(D103*1*('Motore 2021'!$B$41+'Motore 2021'!$B$42+'Motore 2021'!$D$43+'Motore 2021'!$B$44))+((D103*1*('Motore 2021'!$B$41+'Motore 2021'!$B$42+'Motore 2021'!$D$43+'Motore 2021'!$B$44))*10%))</f>
        <v>0</v>
      </c>
      <c r="BH103" s="120">
        <f t="shared" si="52"/>
        <v>0</v>
      </c>
      <c r="BI103" s="120">
        <f t="shared" si="53"/>
        <v>0</v>
      </c>
      <c r="BJ103" s="120">
        <f>IF(H103&lt;&gt;0,IF($C$17="SI",((('Motore 2023'!$B$47+'Motore 2023'!$B$50+'Motore 2023'!$B$53)/365)*$D$14)+(((('Motore 2023'!$B$47+'Motore 2023'!$B$50+'Motore 2021'!$B$53)/365)*$D$14)*10%),(('Motore 2023'!$B$53/365)*$D$14)+(('Motore 2023'!$B$53/365)*$D$14)*10%),0)</f>
        <v>0</v>
      </c>
      <c r="BK103" s="120">
        <f>IF(H103&lt;&gt;0,IF($C$17="SI",((('Motore 2021'!$B$47+'Motore 2021'!$B$50+'Motore 2021'!$B$53)/365)*$D$13)+(((('Motore 2021'!$B$47+'Motore 2021'!$B$50+'Motore 2021'!$B$53)/365)*$D$13)*10%),(('Motore 2021'!$B$53/365)*$D$13)+(('Motore 2021'!$B$53/365)*$D$13)*10%),0)</f>
        <v>0</v>
      </c>
      <c r="BL103" s="120">
        <f>IF(H103&lt;&gt;0,IF($C$17="SI",((('Motore 2023'!$B$47+'Motore 2023'!$B$50+'Motore 2023'!$B$53)/365)*$D$14),(('Motore 2023'!$B$53/365)*$D$14)),0)</f>
        <v>0</v>
      </c>
      <c r="BM103" s="120">
        <f>IF(H103&lt;&gt;0,IF($C$17="SI",((('Motore 2021'!$B$47+'Motore 2021'!$B$50+'Motore 2021'!$B$53)/365)*$D$13),(('Motore 2021'!$B$53/365)*$D$13)),0)</f>
        <v>0</v>
      </c>
      <c r="BN103" s="120">
        <f t="shared" si="54"/>
        <v>0</v>
      </c>
      <c r="BO103" s="122">
        <f t="shared" si="55"/>
        <v>0</v>
      </c>
    </row>
    <row r="104" spans="1:67" x14ac:dyDescent="0.3">
      <c r="A104" s="65" t="s">
        <v>194</v>
      </c>
      <c r="B104" s="51">
        <v>0</v>
      </c>
      <c r="C104" s="51">
        <v>0</v>
      </c>
      <c r="D104" s="51">
        <v>0</v>
      </c>
      <c r="E104" s="51">
        <f t="shared" si="40"/>
        <v>0</v>
      </c>
      <c r="F104" s="55" t="s">
        <v>8</v>
      </c>
      <c r="G104" s="62">
        <f t="shared" si="41"/>
        <v>0</v>
      </c>
      <c r="H104" s="62">
        <f t="shared" si="42"/>
        <v>0</v>
      </c>
      <c r="I104" s="63">
        <f t="shared" si="43"/>
        <v>0</v>
      </c>
      <c r="J104" s="63">
        <f t="shared" si="44"/>
        <v>0</v>
      </c>
      <c r="K104" s="64">
        <f t="shared" si="56"/>
        <v>0</v>
      </c>
      <c r="L104" s="64">
        <f t="shared" si="57"/>
        <v>0</v>
      </c>
      <c r="M104" s="106">
        <f>IF(K104&lt;'Motore 2023'!$H$28,Ripartizione!K104,'Motore 2023'!$H$28)</f>
        <v>0</v>
      </c>
      <c r="N104" s="106">
        <f>IF(L104&lt;'Motore 2021'!$H$28,Ripartizione!L104,'Motore 2021'!$H$28)</f>
        <v>0</v>
      </c>
      <c r="O104" s="106">
        <f t="shared" si="58"/>
        <v>0</v>
      </c>
      <c r="P104" s="106">
        <f t="shared" si="59"/>
        <v>0</v>
      </c>
      <c r="Q104" s="106">
        <f>ROUND(O104*'Motore 2023'!$E$28,2)</f>
        <v>0</v>
      </c>
      <c r="R104" s="106">
        <f>ROUND(P104*'Motore 2021'!$E$28,2)</f>
        <v>0</v>
      </c>
      <c r="S104" s="106">
        <f>IF((K104-M104)&lt;'Motore 2023'!$H$29,(K104-M104),'Motore 2023'!$H$29)</f>
        <v>0</v>
      </c>
      <c r="T104" s="106">
        <f>IF((L104-N104)&lt;'Motore 2021'!$H$29,(L104-N104),'Motore 2021'!$H$29)</f>
        <v>0</v>
      </c>
      <c r="U104" s="106">
        <f t="shared" si="60"/>
        <v>0</v>
      </c>
      <c r="V104" s="106">
        <f t="shared" si="61"/>
        <v>0</v>
      </c>
      <c r="W104" s="106">
        <f>ROUND(U104*'Motore 2023'!$E$29,2)</f>
        <v>0</v>
      </c>
      <c r="X104" s="106">
        <f>ROUND(V104*'Motore 2021'!$E$29,2)</f>
        <v>0</v>
      </c>
      <c r="Y104" s="106">
        <f>IF(K104-M104-S104&lt;'Motore 2023'!$H$30,(Ripartizione!K104-Ripartizione!M104-Ripartizione!S104),'Motore 2023'!$H$30)</f>
        <v>0</v>
      </c>
      <c r="Z104" s="106">
        <f>IF(L104-N104-T104&lt;'Motore 2021'!$H$30,(Ripartizione!L104-Ripartizione!N104-Ripartizione!T104),'Motore 2021'!$H$30)</f>
        <v>0</v>
      </c>
      <c r="AA104" s="106">
        <f t="shared" si="62"/>
        <v>0</v>
      </c>
      <c r="AB104" s="106">
        <f t="shared" si="63"/>
        <v>0</v>
      </c>
      <c r="AC104" s="106">
        <f>ROUND(AA104*'Motore 2023'!$E$30,2)</f>
        <v>0</v>
      </c>
      <c r="AD104" s="106">
        <f>ROUND(AB104*'Motore 2021'!$E$30,2)</f>
        <v>0</v>
      </c>
      <c r="AE104" s="106">
        <f>IF((K104-M104-S104-Y104)&lt;'Motore 2023'!$H$31, (K104-M104-S104-Y104),'Motore 2023'!$H$31)</f>
        <v>0</v>
      </c>
      <c r="AF104" s="106">
        <f>IF((L104-N104-T104-Z104)&lt;'Motore 2021'!$H$31, (L104-N104-T104-Z104),'Motore 2021'!$H$31)</f>
        <v>0</v>
      </c>
      <c r="AG104" s="106">
        <f t="shared" si="64"/>
        <v>0</v>
      </c>
      <c r="AH104" s="106">
        <f t="shared" si="65"/>
        <v>0</v>
      </c>
      <c r="AI104" s="106">
        <f>ROUND(AG104*'Motore 2023'!$E$31,2)</f>
        <v>0</v>
      </c>
      <c r="AJ104" s="106">
        <f>ROUND(AH104*'Motore 2021'!$E$31,2)</f>
        <v>0</v>
      </c>
      <c r="AK104" s="106">
        <f t="shared" si="45"/>
        <v>0</v>
      </c>
      <c r="AL104" s="106">
        <f t="shared" si="46"/>
        <v>0</v>
      </c>
      <c r="AM104" s="106">
        <f t="shared" si="66"/>
        <v>0</v>
      </c>
      <c r="AN104" s="106">
        <f t="shared" si="67"/>
        <v>0</v>
      </c>
      <c r="AO104" s="106">
        <f>ROUND(AM104*'Motore 2023'!$E$32,2)</f>
        <v>0</v>
      </c>
      <c r="AP104" s="106">
        <f>ROUND(AN104*'Motore 2021'!$E$32,2)</f>
        <v>0</v>
      </c>
      <c r="AQ104" s="117">
        <f>IF(B104&lt;&gt;0,((Q104+R104)*Ripartizione!B104),Q104+R104)</f>
        <v>0</v>
      </c>
      <c r="AR104" s="117">
        <f>IF(B104&lt;&gt;0,((Ripartizione!B104*W104)+(Ripartizione!B104*X104)), W104+X104)</f>
        <v>0</v>
      </c>
      <c r="AS104" s="117">
        <f t="shared" si="47"/>
        <v>0</v>
      </c>
      <c r="AT104" s="117">
        <f>IF(B104&lt;&gt;0,((Ripartizione!B104*AI104)+(Ripartizione!B104*AJ104)), AI104+AJ104)</f>
        <v>0</v>
      </c>
      <c r="AU104" s="117">
        <f>IF(B104&lt;&gt;0,((Ripartizione!B104*AO104)+(Ripartizione!B104*AP104)), AO104+AP104)</f>
        <v>0</v>
      </c>
      <c r="AV104" s="117">
        <f t="shared" si="48"/>
        <v>0</v>
      </c>
      <c r="AW104" s="117">
        <f t="shared" si="49"/>
        <v>0</v>
      </c>
      <c r="AX104" s="117">
        <f>IF($C$17="SI",((C104*'Motore 2023'!$B$35) + (D104*'Motore 2021'!$B$35)),0)</f>
        <v>0</v>
      </c>
      <c r="AY104" s="118">
        <f>IF($C$17="SI",((C104*'Motore 2023'!$B$35)+(C104*'Motore 2023'!$B$35)*10% + (D104*'Motore 2023'!$B$35)+(D104*'Motore 2023'!$B$35)*10%),0)</f>
        <v>0</v>
      </c>
      <c r="AZ104" s="119">
        <f>IF($C$17="SI",(((C104*'Motore 2023'!$B$38))+((D104*'Motore 2021'!$B$38))),0)</f>
        <v>0</v>
      </c>
      <c r="BA104" s="118">
        <f>IF($C$17="SI",(((C104*'Motore 2023'!$B$38)+((C104*'Motore 2023'!$B$38)*10%))+((D104*'Motore 2023'!$B$38)+((D104*'Motore 2023'!$B$38)*10%))),0)</f>
        <v>0</v>
      </c>
      <c r="BB104" s="118">
        <f t="shared" si="50"/>
        <v>0</v>
      </c>
      <c r="BC104" s="120">
        <f t="shared" si="51"/>
        <v>0</v>
      </c>
      <c r="BD104" s="120">
        <f>IF($C$17="SI",(C104*3*('Motore 2023'!$B$41+'Motore 2023'!$B$42+'Motore 2023'!$B$43+'Motore 2023'!$B$44)),(C104*1*('Motore 2023'!$B$41+'Motore 2023'!$B$42+'Motore 2023'!$B$43+'Motore 2023'!$B$44)))</f>
        <v>0</v>
      </c>
      <c r="BE104" s="121">
        <f>IF($C$17="SI",(D104*3*('Motore 2021'!$B$41+'Motore 2021'!$B$42+'Motore 2021'!$D$43+'Motore 2021'!$B$44)),(D104*1*('Motore 2021'!$B$41+'Motore 2021'!$B$42+'Motore 2021'!$D$43+'Motore 2021'!$B$44)))</f>
        <v>0</v>
      </c>
      <c r="BF104" s="120">
        <f>IF($C$17="SI",(C104*3*('Motore 2023'!$B$41+'Motore 2023'!$B$42+'Motore 2023'!$B$43+'Motore 2023'!$B$44))+((C104*3*('Motore 2023'!$B$41+'Motore 2023'!$B$42+'Motore 2023'!$B$43+'Motore 2023'!$B$44))*10%),(C104*1*('Motore 2023'!$B$41+'Motore 2023'!$B$42+'Motore 2023'!$B$43+'Motore 2023'!$B$44))+((C104*1*('Motore 2023'!$B$41+'Motore 2023'!$B$42+'Motore 2023'!$B$43+'Motore 2023'!$B$44))*10%))</f>
        <v>0</v>
      </c>
      <c r="BG104" s="120">
        <f>IF($C$17="SI",(D104*3*('Motore 2021'!$B$41+'Motore 2021'!$B$42+'Motore 2021'!$D$43+'Motore 2021'!$B$44))+((D104*3*('Motore 2021'!$B$41+'Motore 2021'!$B$42+'Motore 2021'!$D$43+'Motore 2021'!$B$44))*10%),(D104*1*('Motore 2021'!$B$41+'Motore 2021'!$B$42+'Motore 2021'!$D$43+'Motore 2021'!$B$44))+((D104*1*('Motore 2021'!$B$41+'Motore 2021'!$B$42+'Motore 2021'!$D$43+'Motore 2021'!$B$44))*10%))</f>
        <v>0</v>
      </c>
      <c r="BH104" s="120">
        <f t="shared" si="52"/>
        <v>0</v>
      </c>
      <c r="BI104" s="120">
        <f t="shared" si="53"/>
        <v>0</v>
      </c>
      <c r="BJ104" s="120">
        <f>IF(H104&lt;&gt;0,IF($C$17="SI",((('Motore 2023'!$B$47+'Motore 2023'!$B$50+'Motore 2023'!$B$53)/365)*$D$14)+(((('Motore 2023'!$B$47+'Motore 2023'!$B$50+'Motore 2021'!$B$53)/365)*$D$14)*10%),(('Motore 2023'!$B$53/365)*$D$14)+(('Motore 2023'!$B$53/365)*$D$14)*10%),0)</f>
        <v>0</v>
      </c>
      <c r="BK104" s="120">
        <f>IF(H104&lt;&gt;0,IF($C$17="SI",((('Motore 2021'!$B$47+'Motore 2021'!$B$50+'Motore 2021'!$B$53)/365)*$D$13)+(((('Motore 2021'!$B$47+'Motore 2021'!$B$50+'Motore 2021'!$B$53)/365)*$D$13)*10%),(('Motore 2021'!$B$53/365)*$D$13)+(('Motore 2021'!$B$53/365)*$D$13)*10%),0)</f>
        <v>0</v>
      </c>
      <c r="BL104" s="120">
        <f>IF(H104&lt;&gt;0,IF($C$17="SI",((('Motore 2023'!$B$47+'Motore 2023'!$B$50+'Motore 2023'!$B$53)/365)*$D$14),(('Motore 2023'!$B$53/365)*$D$14)),0)</f>
        <v>0</v>
      </c>
      <c r="BM104" s="120">
        <f>IF(H104&lt;&gt;0,IF($C$17="SI",((('Motore 2021'!$B$47+'Motore 2021'!$B$50+'Motore 2021'!$B$53)/365)*$D$13),(('Motore 2021'!$B$53/365)*$D$13)),0)</f>
        <v>0</v>
      </c>
      <c r="BN104" s="120">
        <f t="shared" si="54"/>
        <v>0</v>
      </c>
      <c r="BO104" s="122">
        <f t="shared" si="55"/>
        <v>0</v>
      </c>
    </row>
    <row r="105" spans="1:67" x14ac:dyDescent="0.3">
      <c r="A105" s="65" t="s">
        <v>195</v>
      </c>
      <c r="B105" s="51">
        <v>0</v>
      </c>
      <c r="C105" s="51">
        <v>0</v>
      </c>
      <c r="D105" s="51">
        <v>0</v>
      </c>
      <c r="E105" s="51">
        <f t="shared" si="40"/>
        <v>0</v>
      </c>
      <c r="F105" s="55" t="s">
        <v>8</v>
      </c>
      <c r="G105" s="62">
        <f t="shared" si="41"/>
        <v>0</v>
      </c>
      <c r="H105" s="62">
        <f t="shared" si="42"/>
        <v>0</v>
      </c>
      <c r="I105" s="63">
        <f t="shared" si="43"/>
        <v>0</v>
      </c>
      <c r="J105" s="63">
        <f t="shared" si="44"/>
        <v>0</v>
      </c>
      <c r="K105" s="64">
        <f t="shared" si="56"/>
        <v>0</v>
      </c>
      <c r="L105" s="64">
        <f t="shared" si="57"/>
        <v>0</v>
      </c>
      <c r="M105" s="106">
        <f>IF(K105&lt;'Motore 2023'!$H$28,Ripartizione!K105,'Motore 2023'!$H$28)</f>
        <v>0</v>
      </c>
      <c r="N105" s="106">
        <f>IF(L105&lt;'Motore 2021'!$H$28,Ripartizione!L105,'Motore 2021'!$H$28)</f>
        <v>0</v>
      </c>
      <c r="O105" s="106">
        <f t="shared" si="58"/>
        <v>0</v>
      </c>
      <c r="P105" s="106">
        <f t="shared" si="59"/>
        <v>0</v>
      </c>
      <c r="Q105" s="106">
        <f>ROUND(O105*'Motore 2023'!$E$28,2)</f>
        <v>0</v>
      </c>
      <c r="R105" s="106">
        <f>ROUND(P105*'Motore 2021'!$E$28,2)</f>
        <v>0</v>
      </c>
      <c r="S105" s="106">
        <f>IF((K105-M105)&lt;'Motore 2023'!$H$29,(K105-M105),'Motore 2023'!$H$29)</f>
        <v>0</v>
      </c>
      <c r="T105" s="106">
        <f>IF((L105-N105)&lt;'Motore 2021'!$H$29,(L105-N105),'Motore 2021'!$H$29)</f>
        <v>0</v>
      </c>
      <c r="U105" s="106">
        <f t="shared" si="60"/>
        <v>0</v>
      </c>
      <c r="V105" s="106">
        <f t="shared" si="61"/>
        <v>0</v>
      </c>
      <c r="W105" s="106">
        <f>ROUND(U105*'Motore 2023'!$E$29,2)</f>
        <v>0</v>
      </c>
      <c r="X105" s="106">
        <f>ROUND(V105*'Motore 2021'!$E$29,2)</f>
        <v>0</v>
      </c>
      <c r="Y105" s="106">
        <f>IF(K105-M105-S105&lt;'Motore 2023'!$H$30,(Ripartizione!K105-Ripartizione!M105-Ripartizione!S105),'Motore 2023'!$H$30)</f>
        <v>0</v>
      </c>
      <c r="Z105" s="106">
        <f>IF(L105-N105-T105&lt;'Motore 2021'!$H$30,(Ripartizione!L105-Ripartizione!N105-Ripartizione!T105),'Motore 2021'!$H$30)</f>
        <v>0</v>
      </c>
      <c r="AA105" s="106">
        <f t="shared" si="62"/>
        <v>0</v>
      </c>
      <c r="AB105" s="106">
        <f t="shared" si="63"/>
        <v>0</v>
      </c>
      <c r="AC105" s="106">
        <f>ROUND(AA105*'Motore 2023'!$E$30,2)</f>
        <v>0</v>
      </c>
      <c r="AD105" s="106">
        <f>ROUND(AB105*'Motore 2021'!$E$30,2)</f>
        <v>0</v>
      </c>
      <c r="AE105" s="106">
        <f>IF((K105-M105-S105-Y105)&lt;'Motore 2023'!$H$31, (K105-M105-S105-Y105),'Motore 2023'!$H$31)</f>
        <v>0</v>
      </c>
      <c r="AF105" s="106">
        <f>IF((L105-N105-T105-Z105)&lt;'Motore 2021'!$H$31, (L105-N105-T105-Z105),'Motore 2021'!$H$31)</f>
        <v>0</v>
      </c>
      <c r="AG105" s="106">
        <f t="shared" si="64"/>
        <v>0</v>
      </c>
      <c r="AH105" s="106">
        <f t="shared" si="65"/>
        <v>0</v>
      </c>
      <c r="AI105" s="106">
        <f>ROUND(AG105*'Motore 2023'!$E$31,2)</f>
        <v>0</v>
      </c>
      <c r="AJ105" s="106">
        <f>ROUND(AH105*'Motore 2021'!$E$31,2)</f>
        <v>0</v>
      </c>
      <c r="AK105" s="106">
        <f t="shared" si="45"/>
        <v>0</v>
      </c>
      <c r="AL105" s="106">
        <f t="shared" si="46"/>
        <v>0</v>
      </c>
      <c r="AM105" s="106">
        <f t="shared" si="66"/>
        <v>0</v>
      </c>
      <c r="AN105" s="106">
        <f t="shared" si="67"/>
        <v>0</v>
      </c>
      <c r="AO105" s="106">
        <f>ROUND(AM105*'Motore 2023'!$E$32,2)</f>
        <v>0</v>
      </c>
      <c r="AP105" s="106">
        <f>ROUND(AN105*'Motore 2021'!$E$32,2)</f>
        <v>0</v>
      </c>
      <c r="AQ105" s="117">
        <f>IF(B105&lt;&gt;0,((Q105+R105)*Ripartizione!B105),Q105+R105)</f>
        <v>0</v>
      </c>
      <c r="AR105" s="117">
        <f>IF(B105&lt;&gt;0,((Ripartizione!B105*W105)+(Ripartizione!B105*X105)), W105+X105)</f>
        <v>0</v>
      </c>
      <c r="AS105" s="117">
        <f t="shared" si="47"/>
        <v>0</v>
      </c>
      <c r="AT105" s="117">
        <f>IF(B105&lt;&gt;0,((Ripartizione!B105*AI105)+(Ripartizione!B105*AJ105)), AI105+AJ105)</f>
        <v>0</v>
      </c>
      <c r="AU105" s="117">
        <f>IF(B105&lt;&gt;0,((Ripartizione!B105*AO105)+(Ripartizione!B105*AP105)), AO105+AP105)</f>
        <v>0</v>
      </c>
      <c r="AV105" s="117">
        <f t="shared" si="48"/>
        <v>0</v>
      </c>
      <c r="AW105" s="117">
        <f t="shared" si="49"/>
        <v>0</v>
      </c>
      <c r="AX105" s="117">
        <f>IF($C$17="SI",((C105*'Motore 2023'!$B$35) + (D105*'Motore 2021'!$B$35)),0)</f>
        <v>0</v>
      </c>
      <c r="AY105" s="118">
        <f>IF($C$17="SI",((C105*'Motore 2023'!$B$35)+(C105*'Motore 2023'!$B$35)*10% + (D105*'Motore 2023'!$B$35)+(D105*'Motore 2023'!$B$35)*10%),0)</f>
        <v>0</v>
      </c>
      <c r="AZ105" s="119">
        <f>IF($C$17="SI",(((C105*'Motore 2023'!$B$38))+((D105*'Motore 2021'!$B$38))),0)</f>
        <v>0</v>
      </c>
      <c r="BA105" s="118">
        <f>IF($C$17="SI",(((C105*'Motore 2023'!$B$38)+((C105*'Motore 2023'!$B$38)*10%))+((D105*'Motore 2023'!$B$38)+((D105*'Motore 2023'!$B$38)*10%))),0)</f>
        <v>0</v>
      </c>
      <c r="BB105" s="118">
        <f t="shared" si="50"/>
        <v>0</v>
      </c>
      <c r="BC105" s="120">
        <f t="shared" si="51"/>
        <v>0</v>
      </c>
      <c r="BD105" s="120">
        <f>IF($C$17="SI",(C105*3*('Motore 2023'!$B$41+'Motore 2023'!$B$42+'Motore 2023'!$B$43+'Motore 2023'!$B$44)),(C105*1*('Motore 2023'!$B$41+'Motore 2023'!$B$42+'Motore 2023'!$B$43+'Motore 2023'!$B$44)))</f>
        <v>0</v>
      </c>
      <c r="BE105" s="121">
        <f>IF($C$17="SI",(D105*3*('Motore 2021'!$B$41+'Motore 2021'!$B$42+'Motore 2021'!$D$43+'Motore 2021'!$B$44)),(D105*1*('Motore 2021'!$B$41+'Motore 2021'!$B$42+'Motore 2021'!$D$43+'Motore 2021'!$B$44)))</f>
        <v>0</v>
      </c>
      <c r="BF105" s="120">
        <f>IF($C$17="SI",(C105*3*('Motore 2023'!$B$41+'Motore 2023'!$B$42+'Motore 2023'!$B$43+'Motore 2023'!$B$44))+((C105*3*('Motore 2023'!$B$41+'Motore 2023'!$B$42+'Motore 2023'!$B$43+'Motore 2023'!$B$44))*10%),(C105*1*('Motore 2023'!$B$41+'Motore 2023'!$B$42+'Motore 2023'!$B$43+'Motore 2023'!$B$44))+((C105*1*('Motore 2023'!$B$41+'Motore 2023'!$B$42+'Motore 2023'!$B$43+'Motore 2023'!$B$44))*10%))</f>
        <v>0</v>
      </c>
      <c r="BG105" s="120">
        <f>IF($C$17="SI",(D105*3*('Motore 2021'!$B$41+'Motore 2021'!$B$42+'Motore 2021'!$D$43+'Motore 2021'!$B$44))+((D105*3*('Motore 2021'!$B$41+'Motore 2021'!$B$42+'Motore 2021'!$D$43+'Motore 2021'!$B$44))*10%),(D105*1*('Motore 2021'!$B$41+'Motore 2021'!$B$42+'Motore 2021'!$D$43+'Motore 2021'!$B$44))+((D105*1*('Motore 2021'!$B$41+'Motore 2021'!$B$42+'Motore 2021'!$D$43+'Motore 2021'!$B$44))*10%))</f>
        <v>0</v>
      </c>
      <c r="BH105" s="120">
        <f t="shared" si="52"/>
        <v>0</v>
      </c>
      <c r="BI105" s="120">
        <f t="shared" si="53"/>
        <v>0</v>
      </c>
      <c r="BJ105" s="120">
        <f>IF(H105&lt;&gt;0,IF($C$17="SI",((('Motore 2023'!$B$47+'Motore 2023'!$B$50+'Motore 2023'!$B$53)/365)*$D$14)+(((('Motore 2023'!$B$47+'Motore 2023'!$B$50+'Motore 2021'!$B$53)/365)*$D$14)*10%),(('Motore 2023'!$B$53/365)*$D$14)+(('Motore 2023'!$B$53/365)*$D$14)*10%),0)</f>
        <v>0</v>
      </c>
      <c r="BK105" s="120">
        <f>IF(H105&lt;&gt;0,IF($C$17="SI",((('Motore 2021'!$B$47+'Motore 2021'!$B$50+'Motore 2021'!$B$53)/365)*$D$13)+(((('Motore 2021'!$B$47+'Motore 2021'!$B$50+'Motore 2021'!$B$53)/365)*$D$13)*10%),(('Motore 2021'!$B$53/365)*$D$13)+(('Motore 2021'!$B$53/365)*$D$13)*10%),0)</f>
        <v>0</v>
      </c>
      <c r="BL105" s="120">
        <f>IF(H105&lt;&gt;0,IF($C$17="SI",((('Motore 2023'!$B$47+'Motore 2023'!$B$50+'Motore 2023'!$B$53)/365)*$D$14),(('Motore 2023'!$B$53/365)*$D$14)),0)</f>
        <v>0</v>
      </c>
      <c r="BM105" s="120">
        <f>IF(H105&lt;&gt;0,IF($C$17="SI",((('Motore 2021'!$B$47+'Motore 2021'!$B$50+'Motore 2021'!$B$53)/365)*$D$13),(('Motore 2021'!$B$53/365)*$D$13)),0)</f>
        <v>0</v>
      </c>
      <c r="BN105" s="120">
        <f t="shared" si="54"/>
        <v>0</v>
      </c>
      <c r="BO105" s="122">
        <f t="shared" si="55"/>
        <v>0</v>
      </c>
    </row>
    <row r="106" spans="1:67" x14ac:dyDescent="0.3">
      <c r="A106" s="65" t="s">
        <v>196</v>
      </c>
      <c r="B106" s="51">
        <v>0</v>
      </c>
      <c r="C106" s="51">
        <v>0</v>
      </c>
      <c r="D106" s="51">
        <v>0</v>
      </c>
      <c r="E106" s="51">
        <f t="shared" si="40"/>
        <v>0</v>
      </c>
      <c r="F106" s="55" t="s">
        <v>8</v>
      </c>
      <c r="G106" s="62">
        <f t="shared" si="41"/>
        <v>0</v>
      </c>
      <c r="H106" s="62">
        <f t="shared" si="42"/>
        <v>0</v>
      </c>
      <c r="I106" s="63">
        <f t="shared" si="43"/>
        <v>0</v>
      </c>
      <c r="J106" s="63">
        <f t="shared" si="44"/>
        <v>0</v>
      </c>
      <c r="K106" s="64">
        <f t="shared" si="56"/>
        <v>0</v>
      </c>
      <c r="L106" s="64">
        <f t="shared" si="57"/>
        <v>0</v>
      </c>
      <c r="M106" s="106">
        <f>IF(K106&lt;'Motore 2023'!$H$28,Ripartizione!K106,'Motore 2023'!$H$28)</f>
        <v>0</v>
      </c>
      <c r="N106" s="106">
        <f>IF(L106&lt;'Motore 2021'!$H$28,Ripartizione!L106,'Motore 2021'!$H$28)</f>
        <v>0</v>
      </c>
      <c r="O106" s="106">
        <f t="shared" si="58"/>
        <v>0</v>
      </c>
      <c r="P106" s="106">
        <f t="shared" si="59"/>
        <v>0</v>
      </c>
      <c r="Q106" s="106">
        <f>ROUND(O106*'Motore 2023'!$E$28,2)</f>
        <v>0</v>
      </c>
      <c r="R106" s="106">
        <f>ROUND(P106*'Motore 2021'!$E$28,2)</f>
        <v>0</v>
      </c>
      <c r="S106" s="106">
        <f>IF((K106-M106)&lt;'Motore 2023'!$H$29,(K106-M106),'Motore 2023'!$H$29)</f>
        <v>0</v>
      </c>
      <c r="T106" s="106">
        <f>IF((L106-N106)&lt;'Motore 2021'!$H$29,(L106-N106),'Motore 2021'!$H$29)</f>
        <v>0</v>
      </c>
      <c r="U106" s="106">
        <f t="shared" si="60"/>
        <v>0</v>
      </c>
      <c r="V106" s="106">
        <f t="shared" si="61"/>
        <v>0</v>
      </c>
      <c r="W106" s="106">
        <f>ROUND(U106*'Motore 2023'!$E$29,2)</f>
        <v>0</v>
      </c>
      <c r="X106" s="106">
        <f>ROUND(V106*'Motore 2021'!$E$29,2)</f>
        <v>0</v>
      </c>
      <c r="Y106" s="106">
        <f>IF(K106-M106-S106&lt;'Motore 2023'!$H$30,(Ripartizione!K106-Ripartizione!M106-Ripartizione!S106),'Motore 2023'!$H$30)</f>
        <v>0</v>
      </c>
      <c r="Z106" s="106">
        <f>IF(L106-N106-T106&lt;'Motore 2021'!$H$30,(Ripartizione!L106-Ripartizione!N106-Ripartizione!T106),'Motore 2021'!$H$30)</f>
        <v>0</v>
      </c>
      <c r="AA106" s="106">
        <f t="shared" si="62"/>
        <v>0</v>
      </c>
      <c r="AB106" s="106">
        <f t="shared" si="63"/>
        <v>0</v>
      </c>
      <c r="AC106" s="106">
        <f>ROUND(AA106*'Motore 2023'!$E$30,2)</f>
        <v>0</v>
      </c>
      <c r="AD106" s="106">
        <f>ROUND(AB106*'Motore 2021'!$E$30,2)</f>
        <v>0</v>
      </c>
      <c r="AE106" s="106">
        <f>IF((K106-M106-S106-Y106)&lt;'Motore 2023'!$H$31, (K106-M106-S106-Y106),'Motore 2023'!$H$31)</f>
        <v>0</v>
      </c>
      <c r="AF106" s="106">
        <f>IF((L106-N106-T106-Z106)&lt;'Motore 2021'!$H$31, (L106-N106-T106-Z106),'Motore 2021'!$H$31)</f>
        <v>0</v>
      </c>
      <c r="AG106" s="106">
        <f t="shared" si="64"/>
        <v>0</v>
      </c>
      <c r="AH106" s="106">
        <f t="shared" si="65"/>
        <v>0</v>
      </c>
      <c r="AI106" s="106">
        <f>ROUND(AG106*'Motore 2023'!$E$31,2)</f>
        <v>0</v>
      </c>
      <c r="AJ106" s="106">
        <f>ROUND(AH106*'Motore 2021'!$E$31,2)</f>
        <v>0</v>
      </c>
      <c r="AK106" s="106">
        <f t="shared" si="45"/>
        <v>0</v>
      </c>
      <c r="AL106" s="106">
        <f t="shared" si="46"/>
        <v>0</v>
      </c>
      <c r="AM106" s="106">
        <f t="shared" si="66"/>
        <v>0</v>
      </c>
      <c r="AN106" s="106">
        <f t="shared" si="67"/>
        <v>0</v>
      </c>
      <c r="AO106" s="106">
        <f>ROUND(AM106*'Motore 2023'!$E$32,2)</f>
        <v>0</v>
      </c>
      <c r="AP106" s="106">
        <f>ROUND(AN106*'Motore 2021'!$E$32,2)</f>
        <v>0</v>
      </c>
      <c r="AQ106" s="117">
        <f>IF(B106&lt;&gt;0,((Q106+R106)*Ripartizione!B106),Q106+R106)</f>
        <v>0</v>
      </c>
      <c r="AR106" s="117">
        <f>IF(B106&lt;&gt;0,((Ripartizione!B106*W106)+(Ripartizione!B106*X106)), W106+X106)</f>
        <v>0</v>
      </c>
      <c r="AS106" s="117">
        <f t="shared" si="47"/>
        <v>0</v>
      </c>
      <c r="AT106" s="117">
        <f>IF(B106&lt;&gt;0,((Ripartizione!B106*AI106)+(Ripartizione!B106*AJ106)), AI106+AJ106)</f>
        <v>0</v>
      </c>
      <c r="AU106" s="117">
        <f>IF(B106&lt;&gt;0,((Ripartizione!B106*AO106)+(Ripartizione!B106*AP106)), AO106+AP106)</f>
        <v>0</v>
      </c>
      <c r="AV106" s="117">
        <f t="shared" si="48"/>
        <v>0</v>
      </c>
      <c r="AW106" s="117">
        <f t="shared" si="49"/>
        <v>0</v>
      </c>
      <c r="AX106" s="117">
        <f>IF($C$17="SI",((C106*'Motore 2023'!$B$35) + (D106*'Motore 2021'!$B$35)),0)</f>
        <v>0</v>
      </c>
      <c r="AY106" s="118">
        <f>IF($C$17="SI",((C106*'Motore 2023'!$B$35)+(C106*'Motore 2023'!$B$35)*10% + (D106*'Motore 2023'!$B$35)+(D106*'Motore 2023'!$B$35)*10%),0)</f>
        <v>0</v>
      </c>
      <c r="AZ106" s="119">
        <f>IF($C$17="SI",(((C106*'Motore 2023'!$B$38))+((D106*'Motore 2021'!$B$38))),0)</f>
        <v>0</v>
      </c>
      <c r="BA106" s="118">
        <f>IF($C$17="SI",(((C106*'Motore 2023'!$B$38)+((C106*'Motore 2023'!$B$38)*10%))+((D106*'Motore 2023'!$B$38)+((D106*'Motore 2023'!$B$38)*10%))),0)</f>
        <v>0</v>
      </c>
      <c r="BB106" s="118">
        <f t="shared" si="50"/>
        <v>0</v>
      </c>
      <c r="BC106" s="120">
        <f t="shared" si="51"/>
        <v>0</v>
      </c>
      <c r="BD106" s="120">
        <f>IF($C$17="SI",(C106*3*('Motore 2023'!$B$41+'Motore 2023'!$B$42+'Motore 2023'!$B$43+'Motore 2023'!$B$44)),(C106*1*('Motore 2023'!$B$41+'Motore 2023'!$B$42+'Motore 2023'!$B$43+'Motore 2023'!$B$44)))</f>
        <v>0</v>
      </c>
      <c r="BE106" s="121">
        <f>IF($C$17="SI",(D106*3*('Motore 2021'!$B$41+'Motore 2021'!$B$42+'Motore 2021'!$D$43+'Motore 2021'!$B$44)),(D106*1*('Motore 2021'!$B$41+'Motore 2021'!$B$42+'Motore 2021'!$D$43+'Motore 2021'!$B$44)))</f>
        <v>0</v>
      </c>
      <c r="BF106" s="120">
        <f>IF($C$17="SI",(C106*3*('Motore 2023'!$B$41+'Motore 2023'!$B$42+'Motore 2023'!$B$43+'Motore 2023'!$B$44))+((C106*3*('Motore 2023'!$B$41+'Motore 2023'!$B$42+'Motore 2023'!$B$43+'Motore 2023'!$B$44))*10%),(C106*1*('Motore 2023'!$B$41+'Motore 2023'!$B$42+'Motore 2023'!$B$43+'Motore 2023'!$B$44))+((C106*1*('Motore 2023'!$B$41+'Motore 2023'!$B$42+'Motore 2023'!$B$43+'Motore 2023'!$B$44))*10%))</f>
        <v>0</v>
      </c>
      <c r="BG106" s="120">
        <f>IF($C$17="SI",(D106*3*('Motore 2021'!$B$41+'Motore 2021'!$B$42+'Motore 2021'!$D$43+'Motore 2021'!$B$44))+((D106*3*('Motore 2021'!$B$41+'Motore 2021'!$B$42+'Motore 2021'!$D$43+'Motore 2021'!$B$44))*10%),(D106*1*('Motore 2021'!$B$41+'Motore 2021'!$B$42+'Motore 2021'!$D$43+'Motore 2021'!$B$44))+((D106*1*('Motore 2021'!$B$41+'Motore 2021'!$B$42+'Motore 2021'!$D$43+'Motore 2021'!$B$44))*10%))</f>
        <v>0</v>
      </c>
      <c r="BH106" s="120">
        <f t="shared" si="52"/>
        <v>0</v>
      </c>
      <c r="BI106" s="120">
        <f t="shared" si="53"/>
        <v>0</v>
      </c>
      <c r="BJ106" s="120">
        <f>IF(H106&lt;&gt;0,IF($C$17="SI",((('Motore 2023'!$B$47+'Motore 2023'!$B$50+'Motore 2023'!$B$53)/365)*$D$14)+(((('Motore 2023'!$B$47+'Motore 2023'!$B$50+'Motore 2021'!$B$53)/365)*$D$14)*10%),(('Motore 2023'!$B$53/365)*$D$14)+(('Motore 2023'!$B$53/365)*$D$14)*10%),0)</f>
        <v>0</v>
      </c>
      <c r="BK106" s="120">
        <f>IF(H106&lt;&gt;0,IF($C$17="SI",((('Motore 2021'!$B$47+'Motore 2021'!$B$50+'Motore 2021'!$B$53)/365)*$D$13)+(((('Motore 2021'!$B$47+'Motore 2021'!$B$50+'Motore 2021'!$B$53)/365)*$D$13)*10%),(('Motore 2021'!$B$53/365)*$D$13)+(('Motore 2021'!$B$53/365)*$D$13)*10%),0)</f>
        <v>0</v>
      </c>
      <c r="BL106" s="120">
        <f>IF(H106&lt;&gt;0,IF($C$17="SI",((('Motore 2023'!$B$47+'Motore 2023'!$B$50+'Motore 2023'!$B$53)/365)*$D$14),(('Motore 2023'!$B$53/365)*$D$14)),0)</f>
        <v>0</v>
      </c>
      <c r="BM106" s="120">
        <f>IF(H106&lt;&gt;0,IF($C$17="SI",((('Motore 2021'!$B$47+'Motore 2021'!$B$50+'Motore 2021'!$B$53)/365)*$D$13),(('Motore 2021'!$B$53/365)*$D$13)),0)</f>
        <v>0</v>
      </c>
      <c r="BN106" s="120">
        <f t="shared" si="54"/>
        <v>0</v>
      </c>
      <c r="BO106" s="122">
        <f t="shared" si="55"/>
        <v>0</v>
      </c>
    </row>
    <row r="107" spans="1:67" x14ac:dyDescent="0.3">
      <c r="A107" s="65" t="s">
        <v>197</v>
      </c>
      <c r="B107" s="51">
        <v>0</v>
      </c>
      <c r="C107" s="51">
        <v>0</v>
      </c>
      <c r="D107" s="51">
        <v>0</v>
      </c>
      <c r="E107" s="51">
        <f t="shared" si="40"/>
        <v>0</v>
      </c>
      <c r="F107" s="55" t="s">
        <v>8</v>
      </c>
      <c r="G107" s="62">
        <f t="shared" si="41"/>
        <v>0</v>
      </c>
      <c r="H107" s="62">
        <f t="shared" si="42"/>
        <v>0</v>
      </c>
      <c r="I107" s="63">
        <f t="shared" si="43"/>
        <v>0</v>
      </c>
      <c r="J107" s="63">
        <f t="shared" si="44"/>
        <v>0</v>
      </c>
      <c r="K107" s="64">
        <f t="shared" si="56"/>
        <v>0</v>
      </c>
      <c r="L107" s="64">
        <f t="shared" si="57"/>
        <v>0</v>
      </c>
      <c r="M107" s="106">
        <f>IF(K107&lt;'Motore 2023'!$H$28,Ripartizione!K107,'Motore 2023'!$H$28)</f>
        <v>0</v>
      </c>
      <c r="N107" s="106">
        <f>IF(L107&lt;'Motore 2021'!$H$28,Ripartizione!L107,'Motore 2021'!$H$28)</f>
        <v>0</v>
      </c>
      <c r="O107" s="106">
        <f t="shared" si="58"/>
        <v>0</v>
      </c>
      <c r="P107" s="106">
        <f t="shared" si="59"/>
        <v>0</v>
      </c>
      <c r="Q107" s="106">
        <f>ROUND(O107*'Motore 2023'!$E$28,2)</f>
        <v>0</v>
      </c>
      <c r="R107" s="106">
        <f>ROUND(P107*'Motore 2021'!$E$28,2)</f>
        <v>0</v>
      </c>
      <c r="S107" s="106">
        <f>IF((K107-M107)&lt;'Motore 2023'!$H$29,(K107-M107),'Motore 2023'!$H$29)</f>
        <v>0</v>
      </c>
      <c r="T107" s="106">
        <f>IF((L107-N107)&lt;'Motore 2021'!$H$29,(L107-N107),'Motore 2021'!$H$29)</f>
        <v>0</v>
      </c>
      <c r="U107" s="106">
        <f t="shared" si="60"/>
        <v>0</v>
      </c>
      <c r="V107" s="106">
        <f t="shared" si="61"/>
        <v>0</v>
      </c>
      <c r="W107" s="106">
        <f>ROUND(U107*'Motore 2023'!$E$29,2)</f>
        <v>0</v>
      </c>
      <c r="X107" s="106">
        <f>ROUND(V107*'Motore 2021'!$E$29,2)</f>
        <v>0</v>
      </c>
      <c r="Y107" s="106">
        <f>IF(K107-M107-S107&lt;'Motore 2023'!$H$30,(Ripartizione!K107-Ripartizione!M107-Ripartizione!S107),'Motore 2023'!$H$30)</f>
        <v>0</v>
      </c>
      <c r="Z107" s="106">
        <f>IF(L107-N107-T107&lt;'Motore 2021'!$H$30,(Ripartizione!L107-Ripartizione!N107-Ripartizione!T107),'Motore 2021'!$H$30)</f>
        <v>0</v>
      </c>
      <c r="AA107" s="106">
        <f t="shared" si="62"/>
        <v>0</v>
      </c>
      <c r="AB107" s="106">
        <f t="shared" si="63"/>
        <v>0</v>
      </c>
      <c r="AC107" s="106">
        <f>ROUND(AA107*'Motore 2023'!$E$30,2)</f>
        <v>0</v>
      </c>
      <c r="AD107" s="106">
        <f>ROUND(AB107*'Motore 2021'!$E$30,2)</f>
        <v>0</v>
      </c>
      <c r="AE107" s="106">
        <f>IF((K107-M107-S107-Y107)&lt;'Motore 2023'!$H$31, (K107-M107-S107-Y107),'Motore 2023'!$H$31)</f>
        <v>0</v>
      </c>
      <c r="AF107" s="106">
        <f>IF((L107-N107-T107-Z107)&lt;'Motore 2021'!$H$31, (L107-N107-T107-Z107),'Motore 2021'!$H$31)</f>
        <v>0</v>
      </c>
      <c r="AG107" s="106">
        <f t="shared" si="64"/>
        <v>0</v>
      </c>
      <c r="AH107" s="106">
        <f t="shared" si="65"/>
        <v>0</v>
      </c>
      <c r="AI107" s="106">
        <f>ROUND(AG107*'Motore 2023'!$E$31,2)</f>
        <v>0</v>
      </c>
      <c r="AJ107" s="106">
        <f>ROUND(AH107*'Motore 2021'!$E$31,2)</f>
        <v>0</v>
      </c>
      <c r="AK107" s="106">
        <f t="shared" si="45"/>
        <v>0</v>
      </c>
      <c r="AL107" s="106">
        <f t="shared" si="46"/>
        <v>0</v>
      </c>
      <c r="AM107" s="106">
        <f t="shared" si="66"/>
        <v>0</v>
      </c>
      <c r="AN107" s="106">
        <f t="shared" si="67"/>
        <v>0</v>
      </c>
      <c r="AO107" s="106">
        <f>ROUND(AM107*'Motore 2023'!$E$32,2)</f>
        <v>0</v>
      </c>
      <c r="AP107" s="106">
        <f>ROUND(AN107*'Motore 2021'!$E$32,2)</f>
        <v>0</v>
      </c>
      <c r="AQ107" s="117">
        <f>IF(B107&lt;&gt;0,((Q107+R107)*Ripartizione!B107),Q107+R107)</f>
        <v>0</v>
      </c>
      <c r="AR107" s="117">
        <f>IF(B107&lt;&gt;0,((Ripartizione!B107*W107)+(Ripartizione!B107*X107)), W107+X107)</f>
        <v>0</v>
      </c>
      <c r="AS107" s="117">
        <f t="shared" si="47"/>
        <v>0</v>
      </c>
      <c r="AT107" s="117">
        <f>IF(B107&lt;&gt;0,((Ripartizione!B107*AI107)+(Ripartizione!B107*AJ107)), AI107+AJ107)</f>
        <v>0</v>
      </c>
      <c r="AU107" s="117">
        <f>IF(B107&lt;&gt;0,((Ripartizione!B107*AO107)+(Ripartizione!B107*AP107)), AO107+AP107)</f>
        <v>0</v>
      </c>
      <c r="AV107" s="117">
        <f t="shared" si="48"/>
        <v>0</v>
      </c>
      <c r="AW107" s="117">
        <f t="shared" si="49"/>
        <v>0</v>
      </c>
      <c r="AX107" s="117">
        <f>IF($C$17="SI",((C107*'Motore 2023'!$B$35) + (D107*'Motore 2021'!$B$35)),0)</f>
        <v>0</v>
      </c>
      <c r="AY107" s="118">
        <f>IF($C$17="SI",((C107*'Motore 2023'!$B$35)+(C107*'Motore 2023'!$B$35)*10% + (D107*'Motore 2023'!$B$35)+(D107*'Motore 2023'!$B$35)*10%),0)</f>
        <v>0</v>
      </c>
      <c r="AZ107" s="119">
        <f>IF($C$17="SI",(((C107*'Motore 2023'!$B$38))+((D107*'Motore 2021'!$B$38))),0)</f>
        <v>0</v>
      </c>
      <c r="BA107" s="118">
        <f>IF($C$17="SI",(((C107*'Motore 2023'!$B$38)+((C107*'Motore 2023'!$B$38)*10%))+((D107*'Motore 2023'!$B$38)+((D107*'Motore 2023'!$B$38)*10%))),0)</f>
        <v>0</v>
      </c>
      <c r="BB107" s="118">
        <f t="shared" si="50"/>
        <v>0</v>
      </c>
      <c r="BC107" s="120">
        <f t="shared" si="51"/>
        <v>0</v>
      </c>
      <c r="BD107" s="120">
        <f>IF($C$17="SI",(C107*3*('Motore 2023'!$B$41+'Motore 2023'!$B$42+'Motore 2023'!$B$43+'Motore 2023'!$B$44)),(C107*1*('Motore 2023'!$B$41+'Motore 2023'!$B$42+'Motore 2023'!$B$43+'Motore 2023'!$B$44)))</f>
        <v>0</v>
      </c>
      <c r="BE107" s="121">
        <f>IF($C$17="SI",(D107*3*('Motore 2021'!$B$41+'Motore 2021'!$B$42+'Motore 2021'!$D$43+'Motore 2021'!$B$44)),(D107*1*('Motore 2021'!$B$41+'Motore 2021'!$B$42+'Motore 2021'!$D$43+'Motore 2021'!$B$44)))</f>
        <v>0</v>
      </c>
      <c r="BF107" s="120">
        <f>IF($C$17="SI",(C107*3*('Motore 2023'!$B$41+'Motore 2023'!$B$42+'Motore 2023'!$B$43+'Motore 2023'!$B$44))+((C107*3*('Motore 2023'!$B$41+'Motore 2023'!$B$42+'Motore 2023'!$B$43+'Motore 2023'!$B$44))*10%),(C107*1*('Motore 2023'!$B$41+'Motore 2023'!$B$42+'Motore 2023'!$B$43+'Motore 2023'!$B$44))+((C107*1*('Motore 2023'!$B$41+'Motore 2023'!$B$42+'Motore 2023'!$B$43+'Motore 2023'!$B$44))*10%))</f>
        <v>0</v>
      </c>
      <c r="BG107" s="120">
        <f>IF($C$17="SI",(D107*3*('Motore 2021'!$B$41+'Motore 2021'!$B$42+'Motore 2021'!$D$43+'Motore 2021'!$B$44))+((D107*3*('Motore 2021'!$B$41+'Motore 2021'!$B$42+'Motore 2021'!$D$43+'Motore 2021'!$B$44))*10%),(D107*1*('Motore 2021'!$B$41+'Motore 2021'!$B$42+'Motore 2021'!$D$43+'Motore 2021'!$B$44))+((D107*1*('Motore 2021'!$B$41+'Motore 2021'!$B$42+'Motore 2021'!$D$43+'Motore 2021'!$B$44))*10%))</f>
        <v>0</v>
      </c>
      <c r="BH107" s="120">
        <f t="shared" si="52"/>
        <v>0</v>
      </c>
      <c r="BI107" s="120">
        <f t="shared" si="53"/>
        <v>0</v>
      </c>
      <c r="BJ107" s="120">
        <f>IF(H107&lt;&gt;0,IF($C$17="SI",((('Motore 2023'!$B$47+'Motore 2023'!$B$50+'Motore 2023'!$B$53)/365)*$D$14)+(((('Motore 2023'!$B$47+'Motore 2023'!$B$50+'Motore 2021'!$B$53)/365)*$D$14)*10%),(('Motore 2023'!$B$53/365)*$D$14)+(('Motore 2023'!$B$53/365)*$D$14)*10%),0)</f>
        <v>0</v>
      </c>
      <c r="BK107" s="120">
        <f>IF(H107&lt;&gt;0,IF($C$17="SI",((('Motore 2021'!$B$47+'Motore 2021'!$B$50+'Motore 2021'!$B$53)/365)*$D$13)+(((('Motore 2021'!$B$47+'Motore 2021'!$B$50+'Motore 2021'!$B$53)/365)*$D$13)*10%),(('Motore 2021'!$B$53/365)*$D$13)+(('Motore 2021'!$B$53/365)*$D$13)*10%),0)</f>
        <v>0</v>
      </c>
      <c r="BL107" s="120">
        <f>IF(H107&lt;&gt;0,IF($C$17="SI",((('Motore 2023'!$B$47+'Motore 2023'!$B$50+'Motore 2023'!$B$53)/365)*$D$14),(('Motore 2023'!$B$53/365)*$D$14)),0)</f>
        <v>0</v>
      </c>
      <c r="BM107" s="120">
        <f>IF(H107&lt;&gt;0,IF($C$17="SI",((('Motore 2021'!$B$47+'Motore 2021'!$B$50+'Motore 2021'!$B$53)/365)*$D$13),(('Motore 2021'!$B$53/365)*$D$13)),0)</f>
        <v>0</v>
      </c>
      <c r="BN107" s="120">
        <f t="shared" si="54"/>
        <v>0</v>
      </c>
      <c r="BO107" s="122">
        <f t="shared" si="55"/>
        <v>0</v>
      </c>
    </row>
    <row r="108" spans="1:67" x14ac:dyDescent="0.3">
      <c r="A108" s="65" t="s">
        <v>198</v>
      </c>
      <c r="B108" s="51">
        <v>0</v>
      </c>
      <c r="C108" s="51">
        <v>0</v>
      </c>
      <c r="D108" s="51">
        <v>0</v>
      </c>
      <c r="E108" s="51">
        <f t="shared" si="40"/>
        <v>0</v>
      </c>
      <c r="F108" s="55" t="s">
        <v>8</v>
      </c>
      <c r="G108" s="62">
        <f t="shared" si="41"/>
        <v>0</v>
      </c>
      <c r="H108" s="62">
        <f t="shared" si="42"/>
        <v>0</v>
      </c>
      <c r="I108" s="63">
        <f t="shared" si="43"/>
        <v>0</v>
      </c>
      <c r="J108" s="63">
        <f t="shared" si="44"/>
        <v>0</v>
      </c>
      <c r="K108" s="64">
        <f t="shared" si="56"/>
        <v>0</v>
      </c>
      <c r="L108" s="64">
        <f t="shared" si="57"/>
        <v>0</v>
      </c>
      <c r="M108" s="106">
        <f>IF(K108&lt;'Motore 2023'!$H$28,Ripartizione!K108,'Motore 2023'!$H$28)</f>
        <v>0</v>
      </c>
      <c r="N108" s="106">
        <f>IF(L108&lt;'Motore 2021'!$H$28,Ripartizione!L108,'Motore 2021'!$H$28)</f>
        <v>0</v>
      </c>
      <c r="O108" s="106">
        <f t="shared" si="58"/>
        <v>0</v>
      </c>
      <c r="P108" s="106">
        <f t="shared" si="59"/>
        <v>0</v>
      </c>
      <c r="Q108" s="106">
        <f>ROUND(O108*'Motore 2023'!$E$28,2)</f>
        <v>0</v>
      </c>
      <c r="R108" s="106">
        <f>ROUND(P108*'Motore 2021'!$E$28,2)</f>
        <v>0</v>
      </c>
      <c r="S108" s="106">
        <f>IF((K108-M108)&lt;'Motore 2023'!$H$29,(K108-M108),'Motore 2023'!$H$29)</f>
        <v>0</v>
      </c>
      <c r="T108" s="106">
        <f>IF((L108-N108)&lt;'Motore 2021'!$H$29,(L108-N108),'Motore 2021'!$H$29)</f>
        <v>0</v>
      </c>
      <c r="U108" s="106">
        <f t="shared" si="60"/>
        <v>0</v>
      </c>
      <c r="V108" s="106">
        <f t="shared" si="61"/>
        <v>0</v>
      </c>
      <c r="W108" s="106">
        <f>ROUND(U108*'Motore 2023'!$E$29,2)</f>
        <v>0</v>
      </c>
      <c r="X108" s="106">
        <f>ROUND(V108*'Motore 2021'!$E$29,2)</f>
        <v>0</v>
      </c>
      <c r="Y108" s="106">
        <f>IF(K108-M108-S108&lt;'Motore 2023'!$H$30,(Ripartizione!K108-Ripartizione!M108-Ripartizione!S108),'Motore 2023'!$H$30)</f>
        <v>0</v>
      </c>
      <c r="Z108" s="106">
        <f>IF(L108-N108-T108&lt;'Motore 2021'!$H$30,(Ripartizione!L108-Ripartizione!N108-Ripartizione!T108),'Motore 2021'!$H$30)</f>
        <v>0</v>
      </c>
      <c r="AA108" s="106">
        <f t="shared" si="62"/>
        <v>0</v>
      </c>
      <c r="AB108" s="106">
        <f t="shared" si="63"/>
        <v>0</v>
      </c>
      <c r="AC108" s="106">
        <f>ROUND(AA108*'Motore 2023'!$E$30,2)</f>
        <v>0</v>
      </c>
      <c r="AD108" s="106">
        <f>ROUND(AB108*'Motore 2021'!$E$30,2)</f>
        <v>0</v>
      </c>
      <c r="AE108" s="106">
        <f>IF((K108-M108-S108-Y108)&lt;'Motore 2023'!$H$31, (K108-M108-S108-Y108),'Motore 2023'!$H$31)</f>
        <v>0</v>
      </c>
      <c r="AF108" s="106">
        <f>IF((L108-N108-T108-Z108)&lt;'Motore 2021'!$H$31, (L108-N108-T108-Z108),'Motore 2021'!$H$31)</f>
        <v>0</v>
      </c>
      <c r="AG108" s="106">
        <f t="shared" si="64"/>
        <v>0</v>
      </c>
      <c r="AH108" s="106">
        <f t="shared" si="65"/>
        <v>0</v>
      </c>
      <c r="AI108" s="106">
        <f>ROUND(AG108*'Motore 2023'!$E$31,2)</f>
        <v>0</v>
      </c>
      <c r="AJ108" s="106">
        <f>ROUND(AH108*'Motore 2021'!$E$31,2)</f>
        <v>0</v>
      </c>
      <c r="AK108" s="106">
        <f t="shared" si="45"/>
        <v>0</v>
      </c>
      <c r="AL108" s="106">
        <f t="shared" si="46"/>
        <v>0</v>
      </c>
      <c r="AM108" s="106">
        <f t="shared" si="66"/>
        <v>0</v>
      </c>
      <c r="AN108" s="106">
        <f t="shared" si="67"/>
        <v>0</v>
      </c>
      <c r="AO108" s="106">
        <f>ROUND(AM108*'Motore 2023'!$E$32,2)</f>
        <v>0</v>
      </c>
      <c r="AP108" s="106">
        <f>ROUND(AN108*'Motore 2021'!$E$32,2)</f>
        <v>0</v>
      </c>
      <c r="AQ108" s="117">
        <f>IF(B108&lt;&gt;0,((Q108+R108)*Ripartizione!B108),Q108+R108)</f>
        <v>0</v>
      </c>
      <c r="AR108" s="117">
        <f>IF(B108&lt;&gt;0,((Ripartizione!B108*W108)+(Ripartizione!B108*X108)), W108+X108)</f>
        <v>0</v>
      </c>
      <c r="AS108" s="117">
        <f t="shared" si="47"/>
        <v>0</v>
      </c>
      <c r="AT108" s="117">
        <f>IF(B108&lt;&gt;0,((Ripartizione!B108*AI108)+(Ripartizione!B108*AJ108)), AI108+AJ108)</f>
        <v>0</v>
      </c>
      <c r="AU108" s="117">
        <f>IF(B108&lt;&gt;0,((Ripartizione!B108*AO108)+(Ripartizione!B108*AP108)), AO108+AP108)</f>
        <v>0</v>
      </c>
      <c r="AV108" s="117">
        <f t="shared" si="48"/>
        <v>0</v>
      </c>
      <c r="AW108" s="117">
        <f t="shared" si="49"/>
        <v>0</v>
      </c>
      <c r="AX108" s="117">
        <f>IF($C$17="SI",((C108*'Motore 2023'!$B$35) + (D108*'Motore 2021'!$B$35)),0)</f>
        <v>0</v>
      </c>
      <c r="AY108" s="118">
        <f>IF($C$17="SI",((C108*'Motore 2023'!$B$35)+(C108*'Motore 2023'!$B$35)*10% + (D108*'Motore 2023'!$B$35)+(D108*'Motore 2023'!$B$35)*10%),0)</f>
        <v>0</v>
      </c>
      <c r="AZ108" s="119">
        <f>IF($C$17="SI",(((C108*'Motore 2023'!$B$38))+((D108*'Motore 2021'!$B$38))),0)</f>
        <v>0</v>
      </c>
      <c r="BA108" s="118">
        <f>IF($C$17="SI",(((C108*'Motore 2023'!$B$38)+((C108*'Motore 2023'!$B$38)*10%))+((D108*'Motore 2023'!$B$38)+((D108*'Motore 2023'!$B$38)*10%))),0)</f>
        <v>0</v>
      </c>
      <c r="BB108" s="118">
        <f t="shared" si="50"/>
        <v>0</v>
      </c>
      <c r="BC108" s="120">
        <f t="shared" si="51"/>
        <v>0</v>
      </c>
      <c r="BD108" s="120">
        <f>IF($C$17="SI",(C108*3*('Motore 2023'!$B$41+'Motore 2023'!$B$42+'Motore 2023'!$B$43+'Motore 2023'!$B$44)),(C108*1*('Motore 2023'!$B$41+'Motore 2023'!$B$42+'Motore 2023'!$B$43+'Motore 2023'!$B$44)))</f>
        <v>0</v>
      </c>
      <c r="BE108" s="121">
        <f>IF($C$17="SI",(D108*3*('Motore 2021'!$B$41+'Motore 2021'!$B$42+'Motore 2021'!$D$43+'Motore 2021'!$B$44)),(D108*1*('Motore 2021'!$B$41+'Motore 2021'!$B$42+'Motore 2021'!$D$43+'Motore 2021'!$B$44)))</f>
        <v>0</v>
      </c>
      <c r="BF108" s="120">
        <f>IF($C$17="SI",(C108*3*('Motore 2023'!$B$41+'Motore 2023'!$B$42+'Motore 2023'!$B$43+'Motore 2023'!$B$44))+((C108*3*('Motore 2023'!$B$41+'Motore 2023'!$B$42+'Motore 2023'!$B$43+'Motore 2023'!$B$44))*10%),(C108*1*('Motore 2023'!$B$41+'Motore 2023'!$B$42+'Motore 2023'!$B$43+'Motore 2023'!$B$44))+((C108*1*('Motore 2023'!$B$41+'Motore 2023'!$B$42+'Motore 2023'!$B$43+'Motore 2023'!$B$44))*10%))</f>
        <v>0</v>
      </c>
      <c r="BG108" s="120">
        <f>IF($C$17="SI",(D108*3*('Motore 2021'!$B$41+'Motore 2021'!$B$42+'Motore 2021'!$D$43+'Motore 2021'!$B$44))+((D108*3*('Motore 2021'!$B$41+'Motore 2021'!$B$42+'Motore 2021'!$D$43+'Motore 2021'!$B$44))*10%),(D108*1*('Motore 2021'!$B$41+'Motore 2021'!$B$42+'Motore 2021'!$D$43+'Motore 2021'!$B$44))+((D108*1*('Motore 2021'!$B$41+'Motore 2021'!$B$42+'Motore 2021'!$D$43+'Motore 2021'!$B$44))*10%))</f>
        <v>0</v>
      </c>
      <c r="BH108" s="120">
        <f t="shared" si="52"/>
        <v>0</v>
      </c>
      <c r="BI108" s="120">
        <f t="shared" si="53"/>
        <v>0</v>
      </c>
      <c r="BJ108" s="120">
        <f>IF(H108&lt;&gt;0,IF($C$17="SI",((('Motore 2023'!$B$47+'Motore 2023'!$B$50+'Motore 2023'!$B$53)/365)*$D$14)+(((('Motore 2023'!$B$47+'Motore 2023'!$B$50+'Motore 2021'!$B$53)/365)*$D$14)*10%),(('Motore 2023'!$B$53/365)*$D$14)+(('Motore 2023'!$B$53/365)*$D$14)*10%),0)</f>
        <v>0</v>
      </c>
      <c r="BK108" s="120">
        <f>IF(H108&lt;&gt;0,IF($C$17="SI",((('Motore 2021'!$B$47+'Motore 2021'!$B$50+'Motore 2021'!$B$53)/365)*$D$13)+(((('Motore 2021'!$B$47+'Motore 2021'!$B$50+'Motore 2021'!$B$53)/365)*$D$13)*10%),(('Motore 2021'!$B$53/365)*$D$13)+(('Motore 2021'!$B$53/365)*$D$13)*10%),0)</f>
        <v>0</v>
      </c>
      <c r="BL108" s="120">
        <f>IF(H108&lt;&gt;0,IF($C$17="SI",((('Motore 2023'!$B$47+'Motore 2023'!$B$50+'Motore 2023'!$B$53)/365)*$D$14),(('Motore 2023'!$B$53/365)*$D$14)),0)</f>
        <v>0</v>
      </c>
      <c r="BM108" s="120">
        <f>IF(H108&lt;&gt;0,IF($C$17="SI",((('Motore 2021'!$B$47+'Motore 2021'!$B$50+'Motore 2021'!$B$53)/365)*$D$13),(('Motore 2021'!$B$53/365)*$D$13)),0)</f>
        <v>0</v>
      </c>
      <c r="BN108" s="120">
        <f t="shared" si="54"/>
        <v>0</v>
      </c>
      <c r="BO108" s="122">
        <f t="shared" si="55"/>
        <v>0</v>
      </c>
    </row>
    <row r="109" spans="1:67" x14ac:dyDescent="0.3">
      <c r="A109" s="65" t="s">
        <v>199</v>
      </c>
      <c r="B109" s="51">
        <v>0</v>
      </c>
      <c r="C109" s="51">
        <v>0</v>
      </c>
      <c r="D109" s="51">
        <v>0</v>
      </c>
      <c r="E109" s="51">
        <f t="shared" si="40"/>
        <v>0</v>
      </c>
      <c r="F109" s="55" t="s">
        <v>8</v>
      </c>
      <c r="G109" s="62">
        <f t="shared" si="41"/>
        <v>0</v>
      </c>
      <c r="H109" s="62">
        <f t="shared" si="42"/>
        <v>0</v>
      </c>
      <c r="I109" s="63">
        <f t="shared" si="43"/>
        <v>0</v>
      </c>
      <c r="J109" s="63">
        <f t="shared" si="44"/>
        <v>0</v>
      </c>
      <c r="K109" s="64">
        <f t="shared" si="56"/>
        <v>0</v>
      </c>
      <c r="L109" s="64">
        <f t="shared" si="57"/>
        <v>0</v>
      </c>
      <c r="M109" s="106">
        <f>IF(K109&lt;'Motore 2023'!$H$28,Ripartizione!K109,'Motore 2023'!$H$28)</f>
        <v>0</v>
      </c>
      <c r="N109" s="106">
        <f>IF(L109&lt;'Motore 2021'!$H$28,Ripartizione!L109,'Motore 2021'!$H$28)</f>
        <v>0</v>
      </c>
      <c r="O109" s="106">
        <f t="shared" si="58"/>
        <v>0</v>
      </c>
      <c r="P109" s="106">
        <f t="shared" si="59"/>
        <v>0</v>
      </c>
      <c r="Q109" s="106">
        <f>ROUND(O109*'Motore 2023'!$E$28,2)</f>
        <v>0</v>
      </c>
      <c r="R109" s="106">
        <f>ROUND(P109*'Motore 2021'!$E$28,2)</f>
        <v>0</v>
      </c>
      <c r="S109" s="106">
        <f>IF((K109-M109)&lt;'Motore 2023'!$H$29,(K109-M109),'Motore 2023'!$H$29)</f>
        <v>0</v>
      </c>
      <c r="T109" s="106">
        <f>IF((L109-N109)&lt;'Motore 2021'!$H$29,(L109-N109),'Motore 2021'!$H$29)</f>
        <v>0</v>
      </c>
      <c r="U109" s="106">
        <f t="shared" si="60"/>
        <v>0</v>
      </c>
      <c r="V109" s="106">
        <f t="shared" si="61"/>
        <v>0</v>
      </c>
      <c r="W109" s="106">
        <f>ROUND(U109*'Motore 2023'!$E$29,2)</f>
        <v>0</v>
      </c>
      <c r="X109" s="106">
        <f>ROUND(V109*'Motore 2021'!$E$29,2)</f>
        <v>0</v>
      </c>
      <c r="Y109" s="106">
        <f>IF(K109-M109-S109&lt;'Motore 2023'!$H$30,(Ripartizione!K109-Ripartizione!M109-Ripartizione!S109),'Motore 2023'!$H$30)</f>
        <v>0</v>
      </c>
      <c r="Z109" s="106">
        <f>IF(L109-N109-T109&lt;'Motore 2021'!$H$30,(Ripartizione!L109-Ripartizione!N109-Ripartizione!T109),'Motore 2021'!$H$30)</f>
        <v>0</v>
      </c>
      <c r="AA109" s="106">
        <f t="shared" si="62"/>
        <v>0</v>
      </c>
      <c r="AB109" s="106">
        <f t="shared" si="63"/>
        <v>0</v>
      </c>
      <c r="AC109" s="106">
        <f>ROUND(AA109*'Motore 2023'!$E$30,2)</f>
        <v>0</v>
      </c>
      <c r="AD109" s="106">
        <f>ROUND(AB109*'Motore 2021'!$E$30,2)</f>
        <v>0</v>
      </c>
      <c r="AE109" s="106">
        <f>IF((K109-M109-S109-Y109)&lt;'Motore 2023'!$H$31, (K109-M109-S109-Y109),'Motore 2023'!$H$31)</f>
        <v>0</v>
      </c>
      <c r="AF109" s="106">
        <f>IF((L109-N109-T109-Z109)&lt;'Motore 2021'!$H$31, (L109-N109-T109-Z109),'Motore 2021'!$H$31)</f>
        <v>0</v>
      </c>
      <c r="AG109" s="106">
        <f t="shared" si="64"/>
        <v>0</v>
      </c>
      <c r="AH109" s="106">
        <f t="shared" si="65"/>
        <v>0</v>
      </c>
      <c r="AI109" s="106">
        <f>ROUND(AG109*'Motore 2023'!$E$31,2)</f>
        <v>0</v>
      </c>
      <c r="AJ109" s="106">
        <f>ROUND(AH109*'Motore 2021'!$E$31,2)</f>
        <v>0</v>
      </c>
      <c r="AK109" s="106">
        <f t="shared" si="45"/>
        <v>0</v>
      </c>
      <c r="AL109" s="106">
        <f t="shared" si="46"/>
        <v>0</v>
      </c>
      <c r="AM109" s="106">
        <f t="shared" si="66"/>
        <v>0</v>
      </c>
      <c r="AN109" s="106">
        <f t="shared" si="67"/>
        <v>0</v>
      </c>
      <c r="AO109" s="106">
        <f>ROUND(AM109*'Motore 2023'!$E$32,2)</f>
        <v>0</v>
      </c>
      <c r="AP109" s="106">
        <f>ROUND(AN109*'Motore 2021'!$E$32,2)</f>
        <v>0</v>
      </c>
      <c r="AQ109" s="117">
        <f>IF(B109&lt;&gt;0,((Q109+R109)*Ripartizione!B109),Q109+R109)</f>
        <v>0</v>
      </c>
      <c r="AR109" s="117">
        <f>IF(B109&lt;&gt;0,((Ripartizione!B109*W109)+(Ripartizione!B109*X109)), W109+X109)</f>
        <v>0</v>
      </c>
      <c r="AS109" s="117">
        <f t="shared" si="47"/>
        <v>0</v>
      </c>
      <c r="AT109" s="117">
        <f>IF(B109&lt;&gt;0,((Ripartizione!B109*AI109)+(Ripartizione!B109*AJ109)), AI109+AJ109)</f>
        <v>0</v>
      </c>
      <c r="AU109" s="117">
        <f>IF(B109&lt;&gt;0,((Ripartizione!B109*AO109)+(Ripartizione!B109*AP109)), AO109+AP109)</f>
        <v>0</v>
      </c>
      <c r="AV109" s="117">
        <f t="shared" si="48"/>
        <v>0</v>
      </c>
      <c r="AW109" s="117">
        <f t="shared" si="49"/>
        <v>0</v>
      </c>
      <c r="AX109" s="117">
        <f>IF($C$17="SI",((C109*'Motore 2023'!$B$35) + (D109*'Motore 2021'!$B$35)),0)</f>
        <v>0</v>
      </c>
      <c r="AY109" s="118">
        <f>IF($C$17="SI",((C109*'Motore 2023'!$B$35)+(C109*'Motore 2023'!$B$35)*10% + (D109*'Motore 2023'!$B$35)+(D109*'Motore 2023'!$B$35)*10%),0)</f>
        <v>0</v>
      </c>
      <c r="AZ109" s="119">
        <f>IF($C$17="SI",(((C109*'Motore 2023'!$B$38))+((D109*'Motore 2021'!$B$38))),0)</f>
        <v>0</v>
      </c>
      <c r="BA109" s="118">
        <f>IF($C$17="SI",(((C109*'Motore 2023'!$B$38)+((C109*'Motore 2023'!$B$38)*10%))+((D109*'Motore 2023'!$B$38)+((D109*'Motore 2023'!$B$38)*10%))),0)</f>
        <v>0</v>
      </c>
      <c r="BB109" s="118">
        <f t="shared" si="50"/>
        <v>0</v>
      </c>
      <c r="BC109" s="120">
        <f t="shared" si="51"/>
        <v>0</v>
      </c>
      <c r="BD109" s="120">
        <f>IF($C$17="SI",(C109*3*('Motore 2023'!$B$41+'Motore 2023'!$B$42+'Motore 2023'!$B$43+'Motore 2023'!$B$44)),(C109*1*('Motore 2023'!$B$41+'Motore 2023'!$B$42+'Motore 2023'!$B$43+'Motore 2023'!$B$44)))</f>
        <v>0</v>
      </c>
      <c r="BE109" s="121">
        <f>IF($C$17="SI",(D109*3*('Motore 2021'!$B$41+'Motore 2021'!$B$42+'Motore 2021'!$D$43+'Motore 2021'!$B$44)),(D109*1*('Motore 2021'!$B$41+'Motore 2021'!$B$42+'Motore 2021'!$D$43+'Motore 2021'!$B$44)))</f>
        <v>0</v>
      </c>
      <c r="BF109" s="120">
        <f>IF($C$17="SI",(C109*3*('Motore 2023'!$B$41+'Motore 2023'!$B$42+'Motore 2023'!$B$43+'Motore 2023'!$B$44))+((C109*3*('Motore 2023'!$B$41+'Motore 2023'!$B$42+'Motore 2023'!$B$43+'Motore 2023'!$B$44))*10%),(C109*1*('Motore 2023'!$B$41+'Motore 2023'!$B$42+'Motore 2023'!$B$43+'Motore 2023'!$B$44))+((C109*1*('Motore 2023'!$B$41+'Motore 2023'!$B$42+'Motore 2023'!$B$43+'Motore 2023'!$B$44))*10%))</f>
        <v>0</v>
      </c>
      <c r="BG109" s="120">
        <f>IF($C$17="SI",(D109*3*('Motore 2021'!$B$41+'Motore 2021'!$B$42+'Motore 2021'!$D$43+'Motore 2021'!$B$44))+((D109*3*('Motore 2021'!$B$41+'Motore 2021'!$B$42+'Motore 2021'!$D$43+'Motore 2021'!$B$44))*10%),(D109*1*('Motore 2021'!$B$41+'Motore 2021'!$B$42+'Motore 2021'!$D$43+'Motore 2021'!$B$44))+((D109*1*('Motore 2021'!$B$41+'Motore 2021'!$B$42+'Motore 2021'!$D$43+'Motore 2021'!$B$44))*10%))</f>
        <v>0</v>
      </c>
      <c r="BH109" s="120">
        <f t="shared" si="52"/>
        <v>0</v>
      </c>
      <c r="BI109" s="120">
        <f t="shared" si="53"/>
        <v>0</v>
      </c>
      <c r="BJ109" s="120">
        <f>IF(H109&lt;&gt;0,IF($C$17="SI",((('Motore 2023'!$B$47+'Motore 2023'!$B$50+'Motore 2023'!$B$53)/365)*$D$14)+(((('Motore 2023'!$B$47+'Motore 2023'!$B$50+'Motore 2021'!$B$53)/365)*$D$14)*10%),(('Motore 2023'!$B$53/365)*$D$14)+(('Motore 2023'!$B$53/365)*$D$14)*10%),0)</f>
        <v>0</v>
      </c>
      <c r="BK109" s="120">
        <f>IF(H109&lt;&gt;0,IF($C$17="SI",((('Motore 2021'!$B$47+'Motore 2021'!$B$50+'Motore 2021'!$B$53)/365)*$D$13)+(((('Motore 2021'!$B$47+'Motore 2021'!$B$50+'Motore 2021'!$B$53)/365)*$D$13)*10%),(('Motore 2021'!$B$53/365)*$D$13)+(('Motore 2021'!$B$53/365)*$D$13)*10%),0)</f>
        <v>0</v>
      </c>
      <c r="BL109" s="120">
        <f>IF(H109&lt;&gt;0,IF($C$17="SI",((('Motore 2023'!$B$47+'Motore 2023'!$B$50+'Motore 2023'!$B$53)/365)*$D$14),(('Motore 2023'!$B$53/365)*$D$14)),0)</f>
        <v>0</v>
      </c>
      <c r="BM109" s="120">
        <f>IF(H109&lt;&gt;0,IF($C$17="SI",((('Motore 2021'!$B$47+'Motore 2021'!$B$50+'Motore 2021'!$B$53)/365)*$D$13),(('Motore 2021'!$B$53/365)*$D$13)),0)</f>
        <v>0</v>
      </c>
      <c r="BN109" s="120">
        <f t="shared" si="54"/>
        <v>0</v>
      </c>
      <c r="BO109" s="122">
        <f t="shared" si="55"/>
        <v>0</v>
      </c>
    </row>
    <row r="110" spans="1:67" x14ac:dyDescent="0.3">
      <c r="A110" s="65" t="s">
        <v>200</v>
      </c>
      <c r="B110" s="51">
        <v>0</v>
      </c>
      <c r="C110" s="51">
        <v>0</v>
      </c>
      <c r="D110" s="51">
        <v>0</v>
      </c>
      <c r="E110" s="51">
        <f t="shared" si="40"/>
        <v>0</v>
      </c>
      <c r="F110" s="55" t="s">
        <v>8</v>
      </c>
      <c r="G110" s="62">
        <f t="shared" si="41"/>
        <v>0</v>
      </c>
      <c r="H110" s="62">
        <f t="shared" si="42"/>
        <v>0</v>
      </c>
      <c r="I110" s="63">
        <f t="shared" si="43"/>
        <v>0</v>
      </c>
      <c r="J110" s="63">
        <f t="shared" si="44"/>
        <v>0</v>
      </c>
      <c r="K110" s="64">
        <f t="shared" si="56"/>
        <v>0</v>
      </c>
      <c r="L110" s="64">
        <f t="shared" si="57"/>
        <v>0</v>
      </c>
      <c r="M110" s="106">
        <f>IF(K110&lt;'Motore 2023'!$H$28,Ripartizione!K110,'Motore 2023'!$H$28)</f>
        <v>0</v>
      </c>
      <c r="N110" s="106">
        <f>IF(L110&lt;'Motore 2021'!$H$28,Ripartizione!L110,'Motore 2021'!$H$28)</f>
        <v>0</v>
      </c>
      <c r="O110" s="106">
        <f t="shared" si="58"/>
        <v>0</v>
      </c>
      <c r="P110" s="106">
        <f t="shared" si="59"/>
        <v>0</v>
      </c>
      <c r="Q110" s="106">
        <f>ROUND(O110*'Motore 2023'!$E$28,2)</f>
        <v>0</v>
      </c>
      <c r="R110" s="106">
        <f>ROUND(P110*'Motore 2021'!$E$28,2)</f>
        <v>0</v>
      </c>
      <c r="S110" s="106">
        <f>IF((K110-M110)&lt;'Motore 2023'!$H$29,(K110-M110),'Motore 2023'!$H$29)</f>
        <v>0</v>
      </c>
      <c r="T110" s="106">
        <f>IF((L110-N110)&lt;'Motore 2021'!$H$29,(L110-N110),'Motore 2021'!$H$29)</f>
        <v>0</v>
      </c>
      <c r="U110" s="106">
        <f t="shared" si="60"/>
        <v>0</v>
      </c>
      <c r="V110" s="106">
        <f t="shared" si="61"/>
        <v>0</v>
      </c>
      <c r="W110" s="106">
        <f>ROUND(U110*'Motore 2023'!$E$29,2)</f>
        <v>0</v>
      </c>
      <c r="X110" s="106">
        <f>ROUND(V110*'Motore 2021'!$E$29,2)</f>
        <v>0</v>
      </c>
      <c r="Y110" s="106">
        <f>IF(K110-M110-S110&lt;'Motore 2023'!$H$30,(Ripartizione!K110-Ripartizione!M110-Ripartizione!S110),'Motore 2023'!$H$30)</f>
        <v>0</v>
      </c>
      <c r="Z110" s="106">
        <f>IF(L110-N110-T110&lt;'Motore 2021'!$H$30,(Ripartizione!L110-Ripartizione!N110-Ripartizione!T110),'Motore 2021'!$H$30)</f>
        <v>0</v>
      </c>
      <c r="AA110" s="106">
        <f t="shared" si="62"/>
        <v>0</v>
      </c>
      <c r="AB110" s="106">
        <f t="shared" si="63"/>
        <v>0</v>
      </c>
      <c r="AC110" s="106">
        <f>ROUND(AA110*'Motore 2023'!$E$30,2)</f>
        <v>0</v>
      </c>
      <c r="AD110" s="106">
        <f>ROUND(AB110*'Motore 2021'!$E$30,2)</f>
        <v>0</v>
      </c>
      <c r="AE110" s="106">
        <f>IF((K110-M110-S110-Y110)&lt;'Motore 2023'!$H$31, (K110-M110-S110-Y110),'Motore 2023'!$H$31)</f>
        <v>0</v>
      </c>
      <c r="AF110" s="106">
        <f>IF((L110-N110-T110-Z110)&lt;'Motore 2021'!$H$31, (L110-N110-T110-Z110),'Motore 2021'!$H$31)</f>
        <v>0</v>
      </c>
      <c r="AG110" s="106">
        <f t="shared" si="64"/>
        <v>0</v>
      </c>
      <c r="AH110" s="106">
        <f t="shared" si="65"/>
        <v>0</v>
      </c>
      <c r="AI110" s="106">
        <f>ROUND(AG110*'Motore 2023'!$E$31,2)</f>
        <v>0</v>
      </c>
      <c r="AJ110" s="106">
        <f>ROUND(AH110*'Motore 2021'!$E$31,2)</f>
        <v>0</v>
      </c>
      <c r="AK110" s="106">
        <f t="shared" si="45"/>
        <v>0</v>
      </c>
      <c r="AL110" s="106">
        <f t="shared" si="46"/>
        <v>0</v>
      </c>
      <c r="AM110" s="106">
        <f t="shared" si="66"/>
        <v>0</v>
      </c>
      <c r="AN110" s="106">
        <f t="shared" si="67"/>
        <v>0</v>
      </c>
      <c r="AO110" s="106">
        <f>ROUND(AM110*'Motore 2023'!$E$32,2)</f>
        <v>0</v>
      </c>
      <c r="AP110" s="106">
        <f>ROUND(AN110*'Motore 2021'!$E$32,2)</f>
        <v>0</v>
      </c>
      <c r="AQ110" s="117">
        <f>IF(B110&lt;&gt;0,((Q110+R110)*Ripartizione!B110),Q110+R110)</f>
        <v>0</v>
      </c>
      <c r="AR110" s="117">
        <f>IF(B110&lt;&gt;0,((Ripartizione!B110*W110)+(Ripartizione!B110*X110)), W110+X110)</f>
        <v>0</v>
      </c>
      <c r="AS110" s="117">
        <f t="shared" si="47"/>
        <v>0</v>
      </c>
      <c r="AT110" s="117">
        <f>IF(B110&lt;&gt;0,((Ripartizione!B110*AI110)+(Ripartizione!B110*AJ110)), AI110+AJ110)</f>
        <v>0</v>
      </c>
      <c r="AU110" s="117">
        <f>IF(B110&lt;&gt;0,((Ripartizione!B110*AO110)+(Ripartizione!B110*AP110)), AO110+AP110)</f>
        <v>0</v>
      </c>
      <c r="AV110" s="117">
        <f t="shared" si="48"/>
        <v>0</v>
      </c>
      <c r="AW110" s="117">
        <f t="shared" si="49"/>
        <v>0</v>
      </c>
      <c r="AX110" s="117">
        <f>IF($C$17="SI",((C110*'Motore 2023'!$B$35) + (D110*'Motore 2021'!$B$35)),0)</f>
        <v>0</v>
      </c>
      <c r="AY110" s="118">
        <f>IF($C$17="SI",((C110*'Motore 2023'!$B$35)+(C110*'Motore 2023'!$B$35)*10% + (D110*'Motore 2023'!$B$35)+(D110*'Motore 2023'!$B$35)*10%),0)</f>
        <v>0</v>
      </c>
      <c r="AZ110" s="119">
        <f>IF($C$17="SI",(((C110*'Motore 2023'!$B$38))+((D110*'Motore 2021'!$B$38))),0)</f>
        <v>0</v>
      </c>
      <c r="BA110" s="118">
        <f>IF($C$17="SI",(((C110*'Motore 2023'!$B$38)+((C110*'Motore 2023'!$B$38)*10%))+((D110*'Motore 2023'!$B$38)+((D110*'Motore 2023'!$B$38)*10%))),0)</f>
        <v>0</v>
      </c>
      <c r="BB110" s="118">
        <f t="shared" si="50"/>
        <v>0</v>
      </c>
      <c r="BC110" s="120">
        <f t="shared" si="51"/>
        <v>0</v>
      </c>
      <c r="BD110" s="120">
        <f>IF($C$17="SI",(C110*3*('Motore 2023'!$B$41+'Motore 2023'!$B$42+'Motore 2023'!$B$43+'Motore 2023'!$B$44)),(C110*1*('Motore 2023'!$B$41+'Motore 2023'!$B$42+'Motore 2023'!$B$43+'Motore 2023'!$B$44)))</f>
        <v>0</v>
      </c>
      <c r="BE110" s="121">
        <f>IF($C$17="SI",(D110*3*('Motore 2021'!$B$41+'Motore 2021'!$B$42+'Motore 2021'!$D$43+'Motore 2021'!$B$44)),(D110*1*('Motore 2021'!$B$41+'Motore 2021'!$B$42+'Motore 2021'!$D$43+'Motore 2021'!$B$44)))</f>
        <v>0</v>
      </c>
      <c r="BF110" s="120">
        <f>IF($C$17="SI",(C110*3*('Motore 2023'!$B$41+'Motore 2023'!$B$42+'Motore 2023'!$B$43+'Motore 2023'!$B$44))+((C110*3*('Motore 2023'!$B$41+'Motore 2023'!$B$42+'Motore 2023'!$B$43+'Motore 2023'!$B$44))*10%),(C110*1*('Motore 2023'!$B$41+'Motore 2023'!$B$42+'Motore 2023'!$B$43+'Motore 2023'!$B$44))+((C110*1*('Motore 2023'!$B$41+'Motore 2023'!$B$42+'Motore 2023'!$B$43+'Motore 2023'!$B$44))*10%))</f>
        <v>0</v>
      </c>
      <c r="BG110" s="120">
        <f>IF($C$17="SI",(D110*3*('Motore 2021'!$B$41+'Motore 2021'!$B$42+'Motore 2021'!$D$43+'Motore 2021'!$B$44))+((D110*3*('Motore 2021'!$B$41+'Motore 2021'!$B$42+'Motore 2021'!$D$43+'Motore 2021'!$B$44))*10%),(D110*1*('Motore 2021'!$B$41+'Motore 2021'!$B$42+'Motore 2021'!$D$43+'Motore 2021'!$B$44))+((D110*1*('Motore 2021'!$B$41+'Motore 2021'!$B$42+'Motore 2021'!$D$43+'Motore 2021'!$B$44))*10%))</f>
        <v>0</v>
      </c>
      <c r="BH110" s="120">
        <f t="shared" si="52"/>
        <v>0</v>
      </c>
      <c r="BI110" s="120">
        <f t="shared" si="53"/>
        <v>0</v>
      </c>
      <c r="BJ110" s="120">
        <f>IF(H110&lt;&gt;0,IF($C$17="SI",((('Motore 2023'!$B$47+'Motore 2023'!$B$50+'Motore 2023'!$B$53)/365)*$D$14)+(((('Motore 2023'!$B$47+'Motore 2023'!$B$50+'Motore 2021'!$B$53)/365)*$D$14)*10%),(('Motore 2023'!$B$53/365)*$D$14)+(('Motore 2023'!$B$53/365)*$D$14)*10%),0)</f>
        <v>0</v>
      </c>
      <c r="BK110" s="120">
        <f>IF(H110&lt;&gt;0,IF($C$17="SI",((('Motore 2021'!$B$47+'Motore 2021'!$B$50+'Motore 2021'!$B$53)/365)*$D$13)+(((('Motore 2021'!$B$47+'Motore 2021'!$B$50+'Motore 2021'!$B$53)/365)*$D$13)*10%),(('Motore 2021'!$B$53/365)*$D$13)+(('Motore 2021'!$B$53/365)*$D$13)*10%),0)</f>
        <v>0</v>
      </c>
      <c r="BL110" s="120">
        <f>IF(H110&lt;&gt;0,IF($C$17="SI",((('Motore 2023'!$B$47+'Motore 2023'!$B$50+'Motore 2023'!$B$53)/365)*$D$14),(('Motore 2023'!$B$53/365)*$D$14)),0)</f>
        <v>0</v>
      </c>
      <c r="BM110" s="120">
        <f>IF(H110&lt;&gt;0,IF($C$17="SI",((('Motore 2021'!$B$47+'Motore 2021'!$B$50+'Motore 2021'!$B$53)/365)*$D$13),(('Motore 2021'!$B$53/365)*$D$13)),0)</f>
        <v>0</v>
      </c>
      <c r="BN110" s="120">
        <f t="shared" si="54"/>
        <v>0</v>
      </c>
      <c r="BO110" s="122">
        <f t="shared" si="55"/>
        <v>0</v>
      </c>
    </row>
    <row r="111" spans="1:67" x14ac:dyDescent="0.3">
      <c r="A111" s="65" t="s">
        <v>201</v>
      </c>
      <c r="B111" s="51">
        <v>0</v>
      </c>
      <c r="C111" s="51">
        <v>0</v>
      </c>
      <c r="D111" s="51">
        <v>0</v>
      </c>
      <c r="E111" s="51">
        <f t="shared" si="40"/>
        <v>0</v>
      </c>
      <c r="F111" s="55" t="s">
        <v>8</v>
      </c>
      <c r="G111" s="62">
        <f t="shared" si="41"/>
        <v>0</v>
      </c>
      <c r="H111" s="62">
        <f t="shared" si="42"/>
        <v>0</v>
      </c>
      <c r="I111" s="63">
        <f t="shared" si="43"/>
        <v>0</v>
      </c>
      <c r="J111" s="63">
        <f t="shared" si="44"/>
        <v>0</v>
      </c>
      <c r="K111" s="64">
        <f t="shared" si="56"/>
        <v>0</v>
      </c>
      <c r="L111" s="64">
        <f t="shared" si="57"/>
        <v>0</v>
      </c>
      <c r="M111" s="106">
        <f>IF(K111&lt;'Motore 2023'!$H$28,Ripartizione!K111,'Motore 2023'!$H$28)</f>
        <v>0</v>
      </c>
      <c r="N111" s="106">
        <f>IF(L111&lt;'Motore 2021'!$H$28,Ripartizione!L111,'Motore 2021'!$H$28)</f>
        <v>0</v>
      </c>
      <c r="O111" s="106">
        <f t="shared" si="58"/>
        <v>0</v>
      </c>
      <c r="P111" s="106">
        <f t="shared" si="59"/>
        <v>0</v>
      </c>
      <c r="Q111" s="106">
        <f>ROUND(O111*'Motore 2023'!$E$28,2)</f>
        <v>0</v>
      </c>
      <c r="R111" s="106">
        <f>ROUND(P111*'Motore 2021'!$E$28,2)</f>
        <v>0</v>
      </c>
      <c r="S111" s="106">
        <f>IF((K111-M111)&lt;'Motore 2023'!$H$29,(K111-M111),'Motore 2023'!$H$29)</f>
        <v>0</v>
      </c>
      <c r="T111" s="106">
        <f>IF((L111-N111)&lt;'Motore 2021'!$H$29,(L111-N111),'Motore 2021'!$H$29)</f>
        <v>0</v>
      </c>
      <c r="U111" s="106">
        <f t="shared" si="60"/>
        <v>0</v>
      </c>
      <c r="V111" s="106">
        <f t="shared" si="61"/>
        <v>0</v>
      </c>
      <c r="W111" s="106">
        <f>ROUND(U111*'Motore 2023'!$E$29,2)</f>
        <v>0</v>
      </c>
      <c r="X111" s="106">
        <f>ROUND(V111*'Motore 2021'!$E$29,2)</f>
        <v>0</v>
      </c>
      <c r="Y111" s="106">
        <f>IF(K111-M111-S111&lt;'Motore 2023'!$H$30,(Ripartizione!K111-Ripartizione!M111-Ripartizione!S111),'Motore 2023'!$H$30)</f>
        <v>0</v>
      </c>
      <c r="Z111" s="106">
        <f>IF(L111-N111-T111&lt;'Motore 2021'!$H$30,(Ripartizione!L111-Ripartizione!N111-Ripartizione!T111),'Motore 2021'!$H$30)</f>
        <v>0</v>
      </c>
      <c r="AA111" s="106">
        <f t="shared" si="62"/>
        <v>0</v>
      </c>
      <c r="AB111" s="106">
        <f t="shared" si="63"/>
        <v>0</v>
      </c>
      <c r="AC111" s="106">
        <f>ROUND(AA111*'Motore 2023'!$E$30,2)</f>
        <v>0</v>
      </c>
      <c r="AD111" s="106">
        <f>ROUND(AB111*'Motore 2021'!$E$30,2)</f>
        <v>0</v>
      </c>
      <c r="AE111" s="106">
        <f>IF((K111-M111-S111-Y111)&lt;'Motore 2023'!$H$31, (K111-M111-S111-Y111),'Motore 2023'!$H$31)</f>
        <v>0</v>
      </c>
      <c r="AF111" s="106">
        <f>IF((L111-N111-T111-Z111)&lt;'Motore 2021'!$H$31, (L111-N111-T111-Z111),'Motore 2021'!$H$31)</f>
        <v>0</v>
      </c>
      <c r="AG111" s="106">
        <f t="shared" si="64"/>
        <v>0</v>
      </c>
      <c r="AH111" s="106">
        <f t="shared" si="65"/>
        <v>0</v>
      </c>
      <c r="AI111" s="106">
        <f>ROUND(AG111*'Motore 2023'!$E$31,2)</f>
        <v>0</v>
      </c>
      <c r="AJ111" s="106">
        <f>ROUND(AH111*'Motore 2021'!$E$31,2)</f>
        <v>0</v>
      </c>
      <c r="AK111" s="106">
        <f t="shared" si="45"/>
        <v>0</v>
      </c>
      <c r="AL111" s="106">
        <f t="shared" si="46"/>
        <v>0</v>
      </c>
      <c r="AM111" s="106">
        <f t="shared" si="66"/>
        <v>0</v>
      </c>
      <c r="AN111" s="106">
        <f t="shared" si="67"/>
        <v>0</v>
      </c>
      <c r="AO111" s="106">
        <f>ROUND(AM111*'Motore 2023'!$E$32,2)</f>
        <v>0</v>
      </c>
      <c r="AP111" s="106">
        <f>ROUND(AN111*'Motore 2021'!$E$32,2)</f>
        <v>0</v>
      </c>
      <c r="AQ111" s="117">
        <f>IF(B111&lt;&gt;0,((Q111+R111)*Ripartizione!B111),Q111+R111)</f>
        <v>0</v>
      </c>
      <c r="AR111" s="117">
        <f>IF(B111&lt;&gt;0,((Ripartizione!B111*W111)+(Ripartizione!B111*X111)), W111+X111)</f>
        <v>0</v>
      </c>
      <c r="AS111" s="117">
        <f t="shared" si="47"/>
        <v>0</v>
      </c>
      <c r="AT111" s="117">
        <f>IF(B111&lt;&gt;0,((Ripartizione!B111*AI111)+(Ripartizione!B111*AJ111)), AI111+AJ111)</f>
        <v>0</v>
      </c>
      <c r="AU111" s="117">
        <f>IF(B111&lt;&gt;0,((Ripartizione!B111*AO111)+(Ripartizione!B111*AP111)), AO111+AP111)</f>
        <v>0</v>
      </c>
      <c r="AV111" s="117">
        <f t="shared" si="48"/>
        <v>0</v>
      </c>
      <c r="AW111" s="117">
        <f t="shared" si="49"/>
        <v>0</v>
      </c>
      <c r="AX111" s="117">
        <f>IF($C$17="SI",((C111*'Motore 2023'!$B$35) + (D111*'Motore 2021'!$B$35)),0)</f>
        <v>0</v>
      </c>
      <c r="AY111" s="118">
        <f>IF($C$17="SI",((C111*'Motore 2023'!$B$35)+(C111*'Motore 2023'!$B$35)*10% + (D111*'Motore 2023'!$B$35)+(D111*'Motore 2023'!$B$35)*10%),0)</f>
        <v>0</v>
      </c>
      <c r="AZ111" s="119">
        <f>IF($C$17="SI",(((C111*'Motore 2023'!$B$38))+((D111*'Motore 2021'!$B$38))),0)</f>
        <v>0</v>
      </c>
      <c r="BA111" s="118">
        <f>IF($C$17="SI",(((C111*'Motore 2023'!$B$38)+((C111*'Motore 2023'!$B$38)*10%))+((D111*'Motore 2023'!$B$38)+((D111*'Motore 2023'!$B$38)*10%))),0)</f>
        <v>0</v>
      </c>
      <c r="BB111" s="118">
        <f t="shared" si="50"/>
        <v>0</v>
      </c>
      <c r="BC111" s="120">
        <f t="shared" si="51"/>
        <v>0</v>
      </c>
      <c r="BD111" s="120">
        <f>IF($C$17="SI",(C111*3*('Motore 2023'!$B$41+'Motore 2023'!$B$42+'Motore 2023'!$B$43+'Motore 2023'!$B$44)),(C111*1*('Motore 2023'!$B$41+'Motore 2023'!$B$42+'Motore 2023'!$B$43+'Motore 2023'!$B$44)))</f>
        <v>0</v>
      </c>
      <c r="BE111" s="121">
        <f>IF($C$17="SI",(D111*3*('Motore 2021'!$B$41+'Motore 2021'!$B$42+'Motore 2021'!$D$43+'Motore 2021'!$B$44)),(D111*1*('Motore 2021'!$B$41+'Motore 2021'!$B$42+'Motore 2021'!$D$43+'Motore 2021'!$B$44)))</f>
        <v>0</v>
      </c>
      <c r="BF111" s="120">
        <f>IF($C$17="SI",(C111*3*('Motore 2023'!$B$41+'Motore 2023'!$B$42+'Motore 2023'!$B$43+'Motore 2023'!$B$44))+((C111*3*('Motore 2023'!$B$41+'Motore 2023'!$B$42+'Motore 2023'!$B$43+'Motore 2023'!$B$44))*10%),(C111*1*('Motore 2023'!$B$41+'Motore 2023'!$B$42+'Motore 2023'!$B$43+'Motore 2023'!$B$44))+((C111*1*('Motore 2023'!$B$41+'Motore 2023'!$B$42+'Motore 2023'!$B$43+'Motore 2023'!$B$44))*10%))</f>
        <v>0</v>
      </c>
      <c r="BG111" s="120">
        <f>IF($C$17="SI",(D111*3*('Motore 2021'!$B$41+'Motore 2021'!$B$42+'Motore 2021'!$D$43+'Motore 2021'!$B$44))+((D111*3*('Motore 2021'!$B$41+'Motore 2021'!$B$42+'Motore 2021'!$D$43+'Motore 2021'!$B$44))*10%),(D111*1*('Motore 2021'!$B$41+'Motore 2021'!$B$42+'Motore 2021'!$D$43+'Motore 2021'!$B$44))+((D111*1*('Motore 2021'!$B$41+'Motore 2021'!$B$42+'Motore 2021'!$D$43+'Motore 2021'!$B$44))*10%))</f>
        <v>0</v>
      </c>
      <c r="BH111" s="120">
        <f t="shared" si="52"/>
        <v>0</v>
      </c>
      <c r="BI111" s="120">
        <f t="shared" si="53"/>
        <v>0</v>
      </c>
      <c r="BJ111" s="120">
        <f>IF(H111&lt;&gt;0,IF($C$17="SI",((('Motore 2023'!$B$47+'Motore 2023'!$B$50+'Motore 2023'!$B$53)/365)*$D$14)+(((('Motore 2023'!$B$47+'Motore 2023'!$B$50+'Motore 2021'!$B$53)/365)*$D$14)*10%),(('Motore 2023'!$B$53/365)*$D$14)+(('Motore 2023'!$B$53/365)*$D$14)*10%),0)</f>
        <v>0</v>
      </c>
      <c r="BK111" s="120">
        <f>IF(H111&lt;&gt;0,IF($C$17="SI",((('Motore 2021'!$B$47+'Motore 2021'!$B$50+'Motore 2021'!$B$53)/365)*$D$13)+(((('Motore 2021'!$B$47+'Motore 2021'!$B$50+'Motore 2021'!$B$53)/365)*$D$13)*10%),(('Motore 2021'!$B$53/365)*$D$13)+(('Motore 2021'!$B$53/365)*$D$13)*10%),0)</f>
        <v>0</v>
      </c>
      <c r="BL111" s="120">
        <f>IF(H111&lt;&gt;0,IF($C$17="SI",((('Motore 2023'!$B$47+'Motore 2023'!$B$50+'Motore 2023'!$B$53)/365)*$D$14),(('Motore 2023'!$B$53/365)*$D$14)),0)</f>
        <v>0</v>
      </c>
      <c r="BM111" s="120">
        <f>IF(H111&lt;&gt;0,IF($C$17="SI",((('Motore 2021'!$B$47+'Motore 2021'!$B$50+'Motore 2021'!$B$53)/365)*$D$13),(('Motore 2021'!$B$53/365)*$D$13)),0)</f>
        <v>0</v>
      </c>
      <c r="BN111" s="120">
        <f t="shared" si="54"/>
        <v>0</v>
      </c>
      <c r="BO111" s="122">
        <f t="shared" si="55"/>
        <v>0</v>
      </c>
    </row>
    <row r="112" spans="1:67" x14ac:dyDescent="0.3">
      <c r="A112" s="65" t="s">
        <v>202</v>
      </c>
      <c r="B112" s="51">
        <v>0</v>
      </c>
      <c r="C112" s="51">
        <v>0</v>
      </c>
      <c r="D112" s="51">
        <v>0</v>
      </c>
      <c r="E112" s="51">
        <f t="shared" si="40"/>
        <v>0</v>
      </c>
      <c r="F112" s="55" t="s">
        <v>8</v>
      </c>
      <c r="G112" s="62">
        <f t="shared" si="41"/>
        <v>0</v>
      </c>
      <c r="H112" s="62">
        <f t="shared" si="42"/>
        <v>0</v>
      </c>
      <c r="I112" s="63">
        <f t="shared" si="43"/>
        <v>0</v>
      </c>
      <c r="J112" s="63">
        <f t="shared" si="44"/>
        <v>0</v>
      </c>
      <c r="K112" s="64">
        <f t="shared" si="56"/>
        <v>0</v>
      </c>
      <c r="L112" s="64">
        <f t="shared" si="57"/>
        <v>0</v>
      </c>
      <c r="M112" s="106">
        <f>IF(K112&lt;'Motore 2023'!$H$28,Ripartizione!K112,'Motore 2023'!$H$28)</f>
        <v>0</v>
      </c>
      <c r="N112" s="106">
        <f>IF(L112&lt;'Motore 2021'!$H$28,Ripartizione!L112,'Motore 2021'!$H$28)</f>
        <v>0</v>
      </c>
      <c r="O112" s="106">
        <f t="shared" si="58"/>
        <v>0</v>
      </c>
      <c r="P112" s="106">
        <f t="shared" si="59"/>
        <v>0</v>
      </c>
      <c r="Q112" s="106">
        <f>ROUND(O112*'Motore 2023'!$E$28,2)</f>
        <v>0</v>
      </c>
      <c r="R112" s="106">
        <f>ROUND(P112*'Motore 2021'!$E$28,2)</f>
        <v>0</v>
      </c>
      <c r="S112" s="106">
        <f>IF((K112-M112)&lt;'Motore 2023'!$H$29,(K112-M112),'Motore 2023'!$H$29)</f>
        <v>0</v>
      </c>
      <c r="T112" s="106">
        <f>IF((L112-N112)&lt;'Motore 2021'!$H$29,(L112-N112),'Motore 2021'!$H$29)</f>
        <v>0</v>
      </c>
      <c r="U112" s="106">
        <f t="shared" si="60"/>
        <v>0</v>
      </c>
      <c r="V112" s="106">
        <f t="shared" si="61"/>
        <v>0</v>
      </c>
      <c r="W112" s="106">
        <f>ROUND(U112*'Motore 2023'!$E$29,2)</f>
        <v>0</v>
      </c>
      <c r="X112" s="106">
        <f>ROUND(V112*'Motore 2021'!$E$29,2)</f>
        <v>0</v>
      </c>
      <c r="Y112" s="106">
        <f>IF(K112-M112-S112&lt;'Motore 2023'!$H$30,(Ripartizione!K112-Ripartizione!M112-Ripartizione!S112),'Motore 2023'!$H$30)</f>
        <v>0</v>
      </c>
      <c r="Z112" s="106">
        <f>IF(L112-N112-T112&lt;'Motore 2021'!$H$30,(Ripartizione!L112-Ripartizione!N112-Ripartizione!T112),'Motore 2021'!$H$30)</f>
        <v>0</v>
      </c>
      <c r="AA112" s="106">
        <f t="shared" si="62"/>
        <v>0</v>
      </c>
      <c r="AB112" s="106">
        <f t="shared" si="63"/>
        <v>0</v>
      </c>
      <c r="AC112" s="106">
        <f>ROUND(AA112*'Motore 2023'!$E$30,2)</f>
        <v>0</v>
      </c>
      <c r="AD112" s="106">
        <f>ROUND(AB112*'Motore 2021'!$E$30,2)</f>
        <v>0</v>
      </c>
      <c r="AE112" s="106">
        <f>IF((K112-M112-S112-Y112)&lt;'Motore 2023'!$H$31, (K112-M112-S112-Y112),'Motore 2023'!$H$31)</f>
        <v>0</v>
      </c>
      <c r="AF112" s="106">
        <f>IF((L112-N112-T112-Z112)&lt;'Motore 2021'!$H$31, (L112-N112-T112-Z112),'Motore 2021'!$H$31)</f>
        <v>0</v>
      </c>
      <c r="AG112" s="106">
        <f t="shared" si="64"/>
        <v>0</v>
      </c>
      <c r="AH112" s="106">
        <f t="shared" si="65"/>
        <v>0</v>
      </c>
      <c r="AI112" s="106">
        <f>ROUND(AG112*'Motore 2023'!$E$31,2)</f>
        <v>0</v>
      </c>
      <c r="AJ112" s="106">
        <f>ROUND(AH112*'Motore 2021'!$E$31,2)</f>
        <v>0</v>
      </c>
      <c r="AK112" s="106">
        <f t="shared" si="45"/>
        <v>0</v>
      </c>
      <c r="AL112" s="106">
        <f t="shared" si="46"/>
        <v>0</v>
      </c>
      <c r="AM112" s="106">
        <f t="shared" si="66"/>
        <v>0</v>
      </c>
      <c r="AN112" s="106">
        <f t="shared" si="67"/>
        <v>0</v>
      </c>
      <c r="AO112" s="106">
        <f>ROUND(AM112*'Motore 2023'!$E$32,2)</f>
        <v>0</v>
      </c>
      <c r="AP112" s="106">
        <f>ROUND(AN112*'Motore 2021'!$E$32,2)</f>
        <v>0</v>
      </c>
      <c r="AQ112" s="117">
        <f>IF(B112&lt;&gt;0,((Q112+R112)*Ripartizione!B112),Q112+R112)</f>
        <v>0</v>
      </c>
      <c r="AR112" s="117">
        <f>IF(B112&lt;&gt;0,((Ripartizione!B112*W112)+(Ripartizione!B112*X112)), W112+X112)</f>
        <v>0</v>
      </c>
      <c r="AS112" s="117">
        <f t="shared" si="47"/>
        <v>0</v>
      </c>
      <c r="AT112" s="117">
        <f>IF(B112&lt;&gt;0,((Ripartizione!B112*AI112)+(Ripartizione!B112*AJ112)), AI112+AJ112)</f>
        <v>0</v>
      </c>
      <c r="AU112" s="117">
        <f>IF(B112&lt;&gt;0,((Ripartizione!B112*AO112)+(Ripartizione!B112*AP112)), AO112+AP112)</f>
        <v>0</v>
      </c>
      <c r="AV112" s="117">
        <f t="shared" si="48"/>
        <v>0</v>
      </c>
      <c r="AW112" s="117">
        <f t="shared" si="49"/>
        <v>0</v>
      </c>
      <c r="AX112" s="117">
        <f>IF($C$17="SI",((C112*'Motore 2023'!$B$35) + (D112*'Motore 2021'!$B$35)),0)</f>
        <v>0</v>
      </c>
      <c r="AY112" s="118">
        <f>IF($C$17="SI",((C112*'Motore 2023'!$B$35)+(C112*'Motore 2023'!$B$35)*10% + (D112*'Motore 2023'!$B$35)+(D112*'Motore 2023'!$B$35)*10%),0)</f>
        <v>0</v>
      </c>
      <c r="AZ112" s="119">
        <f>IF($C$17="SI",(((C112*'Motore 2023'!$B$38))+((D112*'Motore 2021'!$B$38))),0)</f>
        <v>0</v>
      </c>
      <c r="BA112" s="118">
        <f>IF($C$17="SI",(((C112*'Motore 2023'!$B$38)+((C112*'Motore 2023'!$B$38)*10%))+((D112*'Motore 2023'!$B$38)+((D112*'Motore 2023'!$B$38)*10%))),0)</f>
        <v>0</v>
      </c>
      <c r="BB112" s="118">
        <f t="shared" si="50"/>
        <v>0</v>
      </c>
      <c r="BC112" s="120">
        <f t="shared" si="51"/>
        <v>0</v>
      </c>
      <c r="BD112" s="120">
        <f>IF($C$17="SI",(C112*3*('Motore 2023'!$B$41+'Motore 2023'!$B$42+'Motore 2023'!$B$43+'Motore 2023'!$B$44)),(C112*1*('Motore 2023'!$B$41+'Motore 2023'!$B$42+'Motore 2023'!$B$43+'Motore 2023'!$B$44)))</f>
        <v>0</v>
      </c>
      <c r="BE112" s="121">
        <f>IF($C$17="SI",(D112*3*('Motore 2021'!$B$41+'Motore 2021'!$B$42+'Motore 2021'!$D$43+'Motore 2021'!$B$44)),(D112*1*('Motore 2021'!$B$41+'Motore 2021'!$B$42+'Motore 2021'!$D$43+'Motore 2021'!$B$44)))</f>
        <v>0</v>
      </c>
      <c r="BF112" s="120">
        <f>IF($C$17="SI",(C112*3*('Motore 2023'!$B$41+'Motore 2023'!$B$42+'Motore 2023'!$B$43+'Motore 2023'!$B$44))+((C112*3*('Motore 2023'!$B$41+'Motore 2023'!$B$42+'Motore 2023'!$B$43+'Motore 2023'!$B$44))*10%),(C112*1*('Motore 2023'!$B$41+'Motore 2023'!$B$42+'Motore 2023'!$B$43+'Motore 2023'!$B$44))+((C112*1*('Motore 2023'!$B$41+'Motore 2023'!$B$42+'Motore 2023'!$B$43+'Motore 2023'!$B$44))*10%))</f>
        <v>0</v>
      </c>
      <c r="BG112" s="120">
        <f>IF($C$17="SI",(D112*3*('Motore 2021'!$B$41+'Motore 2021'!$B$42+'Motore 2021'!$D$43+'Motore 2021'!$B$44))+((D112*3*('Motore 2021'!$B$41+'Motore 2021'!$B$42+'Motore 2021'!$D$43+'Motore 2021'!$B$44))*10%),(D112*1*('Motore 2021'!$B$41+'Motore 2021'!$B$42+'Motore 2021'!$D$43+'Motore 2021'!$B$44))+((D112*1*('Motore 2021'!$B$41+'Motore 2021'!$B$42+'Motore 2021'!$D$43+'Motore 2021'!$B$44))*10%))</f>
        <v>0</v>
      </c>
      <c r="BH112" s="120">
        <f t="shared" si="52"/>
        <v>0</v>
      </c>
      <c r="BI112" s="120">
        <f t="shared" si="53"/>
        <v>0</v>
      </c>
      <c r="BJ112" s="120">
        <f>IF(H112&lt;&gt;0,IF($C$17="SI",((('Motore 2023'!$B$47+'Motore 2023'!$B$50+'Motore 2023'!$B$53)/365)*$D$14)+(((('Motore 2023'!$B$47+'Motore 2023'!$B$50+'Motore 2021'!$B$53)/365)*$D$14)*10%),(('Motore 2023'!$B$53/365)*$D$14)+(('Motore 2023'!$B$53/365)*$D$14)*10%),0)</f>
        <v>0</v>
      </c>
      <c r="BK112" s="120">
        <f>IF(H112&lt;&gt;0,IF($C$17="SI",((('Motore 2021'!$B$47+'Motore 2021'!$B$50+'Motore 2021'!$B$53)/365)*$D$13)+(((('Motore 2021'!$B$47+'Motore 2021'!$B$50+'Motore 2021'!$B$53)/365)*$D$13)*10%),(('Motore 2021'!$B$53/365)*$D$13)+(('Motore 2021'!$B$53/365)*$D$13)*10%),0)</f>
        <v>0</v>
      </c>
      <c r="BL112" s="120">
        <f>IF(H112&lt;&gt;0,IF($C$17="SI",((('Motore 2023'!$B$47+'Motore 2023'!$B$50+'Motore 2023'!$B$53)/365)*$D$14),(('Motore 2023'!$B$53/365)*$D$14)),0)</f>
        <v>0</v>
      </c>
      <c r="BM112" s="120">
        <f>IF(H112&lt;&gt;0,IF($C$17="SI",((('Motore 2021'!$B$47+'Motore 2021'!$B$50+'Motore 2021'!$B$53)/365)*$D$13),(('Motore 2021'!$B$53/365)*$D$13)),0)</f>
        <v>0</v>
      </c>
      <c r="BN112" s="120">
        <f t="shared" si="54"/>
        <v>0</v>
      </c>
      <c r="BO112" s="122">
        <f t="shared" si="55"/>
        <v>0</v>
      </c>
    </row>
    <row r="113" spans="1:67" x14ac:dyDescent="0.3">
      <c r="A113" s="65" t="s">
        <v>203</v>
      </c>
      <c r="B113" s="51">
        <v>0</v>
      </c>
      <c r="C113" s="51">
        <v>0</v>
      </c>
      <c r="D113" s="51">
        <v>0</v>
      </c>
      <c r="E113" s="51">
        <f t="shared" si="40"/>
        <v>0</v>
      </c>
      <c r="F113" s="55" t="s">
        <v>8</v>
      </c>
      <c r="G113" s="62">
        <f t="shared" si="41"/>
        <v>0</v>
      </c>
      <c r="H113" s="62">
        <f t="shared" si="42"/>
        <v>0</v>
      </c>
      <c r="I113" s="63">
        <f t="shared" si="43"/>
        <v>0</v>
      </c>
      <c r="J113" s="63">
        <f t="shared" si="44"/>
        <v>0</v>
      </c>
      <c r="K113" s="64">
        <f t="shared" si="56"/>
        <v>0</v>
      </c>
      <c r="L113" s="64">
        <f t="shared" si="57"/>
        <v>0</v>
      </c>
      <c r="M113" s="106">
        <f>IF(K113&lt;'Motore 2023'!$H$28,Ripartizione!K113,'Motore 2023'!$H$28)</f>
        <v>0</v>
      </c>
      <c r="N113" s="106">
        <f>IF(L113&lt;'Motore 2021'!$H$28,Ripartizione!L113,'Motore 2021'!$H$28)</f>
        <v>0</v>
      </c>
      <c r="O113" s="106">
        <f t="shared" si="58"/>
        <v>0</v>
      </c>
      <c r="P113" s="106">
        <f t="shared" si="59"/>
        <v>0</v>
      </c>
      <c r="Q113" s="106">
        <f>ROUND(O113*'Motore 2023'!$E$28,2)</f>
        <v>0</v>
      </c>
      <c r="R113" s="106">
        <f>ROUND(P113*'Motore 2021'!$E$28,2)</f>
        <v>0</v>
      </c>
      <c r="S113" s="106">
        <f>IF((K113-M113)&lt;'Motore 2023'!$H$29,(K113-M113),'Motore 2023'!$H$29)</f>
        <v>0</v>
      </c>
      <c r="T113" s="106">
        <f>IF((L113-N113)&lt;'Motore 2021'!$H$29,(L113-N113),'Motore 2021'!$H$29)</f>
        <v>0</v>
      </c>
      <c r="U113" s="106">
        <f t="shared" si="60"/>
        <v>0</v>
      </c>
      <c r="V113" s="106">
        <f t="shared" si="61"/>
        <v>0</v>
      </c>
      <c r="W113" s="106">
        <f>ROUND(U113*'Motore 2023'!$E$29,2)</f>
        <v>0</v>
      </c>
      <c r="X113" s="106">
        <f>ROUND(V113*'Motore 2021'!$E$29,2)</f>
        <v>0</v>
      </c>
      <c r="Y113" s="106">
        <f>IF(K113-M113-S113&lt;'Motore 2023'!$H$30,(Ripartizione!K113-Ripartizione!M113-Ripartizione!S113),'Motore 2023'!$H$30)</f>
        <v>0</v>
      </c>
      <c r="Z113" s="106">
        <f>IF(L113-N113-T113&lt;'Motore 2021'!$H$30,(Ripartizione!L113-Ripartizione!N113-Ripartizione!T113),'Motore 2021'!$H$30)</f>
        <v>0</v>
      </c>
      <c r="AA113" s="106">
        <f t="shared" si="62"/>
        <v>0</v>
      </c>
      <c r="AB113" s="106">
        <f t="shared" si="63"/>
        <v>0</v>
      </c>
      <c r="AC113" s="106">
        <f>ROUND(AA113*'Motore 2023'!$E$30,2)</f>
        <v>0</v>
      </c>
      <c r="AD113" s="106">
        <f>ROUND(AB113*'Motore 2021'!$E$30,2)</f>
        <v>0</v>
      </c>
      <c r="AE113" s="106">
        <f>IF((K113-M113-S113-Y113)&lt;'Motore 2023'!$H$31, (K113-M113-S113-Y113),'Motore 2023'!$H$31)</f>
        <v>0</v>
      </c>
      <c r="AF113" s="106">
        <f>IF((L113-N113-T113-Z113)&lt;'Motore 2021'!$H$31, (L113-N113-T113-Z113),'Motore 2021'!$H$31)</f>
        <v>0</v>
      </c>
      <c r="AG113" s="106">
        <f t="shared" si="64"/>
        <v>0</v>
      </c>
      <c r="AH113" s="106">
        <f t="shared" si="65"/>
        <v>0</v>
      </c>
      <c r="AI113" s="106">
        <f>ROUND(AG113*'Motore 2023'!$E$31,2)</f>
        <v>0</v>
      </c>
      <c r="AJ113" s="106">
        <f>ROUND(AH113*'Motore 2021'!$E$31,2)</f>
        <v>0</v>
      </c>
      <c r="AK113" s="106">
        <f t="shared" si="45"/>
        <v>0</v>
      </c>
      <c r="AL113" s="106">
        <f t="shared" si="46"/>
        <v>0</v>
      </c>
      <c r="AM113" s="106">
        <f t="shared" si="66"/>
        <v>0</v>
      </c>
      <c r="AN113" s="106">
        <f t="shared" si="67"/>
        <v>0</v>
      </c>
      <c r="AO113" s="106">
        <f>ROUND(AM113*'Motore 2023'!$E$32,2)</f>
        <v>0</v>
      </c>
      <c r="AP113" s="106">
        <f>ROUND(AN113*'Motore 2021'!$E$32,2)</f>
        <v>0</v>
      </c>
      <c r="AQ113" s="117">
        <f>IF(B113&lt;&gt;0,((Q113+R113)*Ripartizione!B113),Q113+R113)</f>
        <v>0</v>
      </c>
      <c r="AR113" s="117">
        <f>IF(B113&lt;&gt;0,((Ripartizione!B113*W113)+(Ripartizione!B113*X113)), W113+X113)</f>
        <v>0</v>
      </c>
      <c r="AS113" s="117">
        <f t="shared" si="47"/>
        <v>0</v>
      </c>
      <c r="AT113" s="117">
        <f>IF(B113&lt;&gt;0,((Ripartizione!B113*AI113)+(Ripartizione!B113*AJ113)), AI113+AJ113)</f>
        <v>0</v>
      </c>
      <c r="AU113" s="117">
        <f>IF(B113&lt;&gt;0,((Ripartizione!B113*AO113)+(Ripartizione!B113*AP113)), AO113+AP113)</f>
        <v>0</v>
      </c>
      <c r="AV113" s="117">
        <f t="shared" si="48"/>
        <v>0</v>
      </c>
      <c r="AW113" s="117">
        <f t="shared" si="49"/>
        <v>0</v>
      </c>
      <c r="AX113" s="117">
        <f>IF($C$17="SI",((C113*'Motore 2023'!$B$35) + (D113*'Motore 2021'!$B$35)),0)</f>
        <v>0</v>
      </c>
      <c r="AY113" s="118">
        <f>IF($C$17="SI",((C113*'Motore 2023'!$B$35)+(C113*'Motore 2023'!$B$35)*10% + (D113*'Motore 2023'!$B$35)+(D113*'Motore 2023'!$B$35)*10%),0)</f>
        <v>0</v>
      </c>
      <c r="AZ113" s="119">
        <f>IF($C$17="SI",(((C113*'Motore 2023'!$B$38))+((D113*'Motore 2021'!$B$38))),0)</f>
        <v>0</v>
      </c>
      <c r="BA113" s="118">
        <f>IF($C$17="SI",(((C113*'Motore 2023'!$B$38)+((C113*'Motore 2023'!$B$38)*10%))+((D113*'Motore 2023'!$B$38)+((D113*'Motore 2023'!$B$38)*10%))),0)</f>
        <v>0</v>
      </c>
      <c r="BB113" s="118">
        <f t="shared" si="50"/>
        <v>0</v>
      </c>
      <c r="BC113" s="120">
        <f t="shared" si="51"/>
        <v>0</v>
      </c>
      <c r="BD113" s="120">
        <f>IF($C$17="SI",(C113*3*('Motore 2023'!$B$41+'Motore 2023'!$B$42+'Motore 2023'!$B$43+'Motore 2023'!$B$44)),(C113*1*('Motore 2023'!$B$41+'Motore 2023'!$B$42+'Motore 2023'!$B$43+'Motore 2023'!$B$44)))</f>
        <v>0</v>
      </c>
      <c r="BE113" s="121">
        <f>IF($C$17="SI",(D113*3*('Motore 2021'!$B$41+'Motore 2021'!$B$42+'Motore 2021'!$D$43+'Motore 2021'!$B$44)),(D113*1*('Motore 2021'!$B$41+'Motore 2021'!$B$42+'Motore 2021'!$D$43+'Motore 2021'!$B$44)))</f>
        <v>0</v>
      </c>
      <c r="BF113" s="120">
        <f>IF($C$17="SI",(C113*3*('Motore 2023'!$B$41+'Motore 2023'!$B$42+'Motore 2023'!$B$43+'Motore 2023'!$B$44))+((C113*3*('Motore 2023'!$B$41+'Motore 2023'!$B$42+'Motore 2023'!$B$43+'Motore 2023'!$B$44))*10%),(C113*1*('Motore 2023'!$B$41+'Motore 2023'!$B$42+'Motore 2023'!$B$43+'Motore 2023'!$B$44))+((C113*1*('Motore 2023'!$B$41+'Motore 2023'!$B$42+'Motore 2023'!$B$43+'Motore 2023'!$B$44))*10%))</f>
        <v>0</v>
      </c>
      <c r="BG113" s="120">
        <f>IF($C$17="SI",(D113*3*('Motore 2021'!$B$41+'Motore 2021'!$B$42+'Motore 2021'!$D$43+'Motore 2021'!$B$44))+((D113*3*('Motore 2021'!$B$41+'Motore 2021'!$B$42+'Motore 2021'!$D$43+'Motore 2021'!$B$44))*10%),(D113*1*('Motore 2021'!$B$41+'Motore 2021'!$B$42+'Motore 2021'!$D$43+'Motore 2021'!$B$44))+((D113*1*('Motore 2021'!$B$41+'Motore 2021'!$B$42+'Motore 2021'!$D$43+'Motore 2021'!$B$44))*10%))</f>
        <v>0</v>
      </c>
      <c r="BH113" s="120">
        <f t="shared" si="52"/>
        <v>0</v>
      </c>
      <c r="BI113" s="120">
        <f t="shared" si="53"/>
        <v>0</v>
      </c>
      <c r="BJ113" s="120">
        <f>IF(H113&lt;&gt;0,IF($C$17="SI",((('Motore 2023'!$B$47+'Motore 2023'!$B$50+'Motore 2023'!$B$53)/365)*$D$14)+(((('Motore 2023'!$B$47+'Motore 2023'!$B$50+'Motore 2021'!$B$53)/365)*$D$14)*10%),(('Motore 2023'!$B$53/365)*$D$14)+(('Motore 2023'!$B$53/365)*$D$14)*10%),0)</f>
        <v>0</v>
      </c>
      <c r="BK113" s="120">
        <f>IF(H113&lt;&gt;0,IF($C$17="SI",((('Motore 2021'!$B$47+'Motore 2021'!$B$50+'Motore 2021'!$B$53)/365)*$D$13)+(((('Motore 2021'!$B$47+'Motore 2021'!$B$50+'Motore 2021'!$B$53)/365)*$D$13)*10%),(('Motore 2021'!$B$53/365)*$D$13)+(('Motore 2021'!$B$53/365)*$D$13)*10%),0)</f>
        <v>0</v>
      </c>
      <c r="BL113" s="120">
        <f>IF(H113&lt;&gt;0,IF($C$17="SI",((('Motore 2023'!$B$47+'Motore 2023'!$B$50+'Motore 2023'!$B$53)/365)*$D$14),(('Motore 2023'!$B$53/365)*$D$14)),0)</f>
        <v>0</v>
      </c>
      <c r="BM113" s="120">
        <f>IF(H113&lt;&gt;0,IF($C$17="SI",((('Motore 2021'!$B$47+'Motore 2021'!$B$50+'Motore 2021'!$B$53)/365)*$D$13),(('Motore 2021'!$B$53/365)*$D$13)),0)</f>
        <v>0</v>
      </c>
      <c r="BN113" s="120">
        <f t="shared" si="54"/>
        <v>0</v>
      </c>
      <c r="BO113" s="122">
        <f t="shared" si="55"/>
        <v>0</v>
      </c>
    </row>
    <row r="114" spans="1:67" x14ac:dyDescent="0.3">
      <c r="A114" s="65" t="s">
        <v>204</v>
      </c>
      <c r="B114" s="51">
        <v>0</v>
      </c>
      <c r="C114" s="51">
        <v>0</v>
      </c>
      <c r="D114" s="51">
        <v>0</v>
      </c>
      <c r="E114" s="51">
        <f t="shared" si="40"/>
        <v>0</v>
      </c>
      <c r="F114" s="55" t="s">
        <v>8</v>
      </c>
      <c r="G114" s="62">
        <f t="shared" si="41"/>
        <v>0</v>
      </c>
      <c r="H114" s="62">
        <f t="shared" si="42"/>
        <v>0</v>
      </c>
      <c r="I114" s="63">
        <f t="shared" si="43"/>
        <v>0</v>
      </c>
      <c r="J114" s="63">
        <f t="shared" si="44"/>
        <v>0</v>
      </c>
      <c r="K114" s="64">
        <f t="shared" si="56"/>
        <v>0</v>
      </c>
      <c r="L114" s="64">
        <f t="shared" si="57"/>
        <v>0</v>
      </c>
      <c r="M114" s="106">
        <f>IF(K114&lt;'Motore 2023'!$H$28,Ripartizione!K114,'Motore 2023'!$H$28)</f>
        <v>0</v>
      </c>
      <c r="N114" s="106">
        <f>IF(L114&lt;'Motore 2021'!$H$28,Ripartizione!L114,'Motore 2021'!$H$28)</f>
        <v>0</v>
      </c>
      <c r="O114" s="106">
        <f t="shared" si="58"/>
        <v>0</v>
      </c>
      <c r="P114" s="106">
        <f t="shared" si="59"/>
        <v>0</v>
      </c>
      <c r="Q114" s="106">
        <f>ROUND(O114*'Motore 2023'!$E$28,2)</f>
        <v>0</v>
      </c>
      <c r="R114" s="106">
        <f>ROUND(P114*'Motore 2021'!$E$28,2)</f>
        <v>0</v>
      </c>
      <c r="S114" s="106">
        <f>IF((K114-M114)&lt;'Motore 2023'!$H$29,(K114-M114),'Motore 2023'!$H$29)</f>
        <v>0</v>
      </c>
      <c r="T114" s="106">
        <f>IF((L114-N114)&lt;'Motore 2021'!$H$29,(L114-N114),'Motore 2021'!$H$29)</f>
        <v>0</v>
      </c>
      <c r="U114" s="106">
        <f t="shared" si="60"/>
        <v>0</v>
      </c>
      <c r="V114" s="106">
        <f t="shared" si="61"/>
        <v>0</v>
      </c>
      <c r="W114" s="106">
        <f>ROUND(U114*'Motore 2023'!$E$29,2)</f>
        <v>0</v>
      </c>
      <c r="X114" s="106">
        <f>ROUND(V114*'Motore 2021'!$E$29,2)</f>
        <v>0</v>
      </c>
      <c r="Y114" s="106">
        <f>IF(K114-M114-S114&lt;'Motore 2023'!$H$30,(Ripartizione!K114-Ripartizione!M114-Ripartizione!S114),'Motore 2023'!$H$30)</f>
        <v>0</v>
      </c>
      <c r="Z114" s="106">
        <f>IF(L114-N114-T114&lt;'Motore 2021'!$H$30,(Ripartizione!L114-Ripartizione!N114-Ripartizione!T114),'Motore 2021'!$H$30)</f>
        <v>0</v>
      </c>
      <c r="AA114" s="106">
        <f t="shared" si="62"/>
        <v>0</v>
      </c>
      <c r="AB114" s="106">
        <f t="shared" si="63"/>
        <v>0</v>
      </c>
      <c r="AC114" s="106">
        <f>ROUND(AA114*'Motore 2023'!$E$30,2)</f>
        <v>0</v>
      </c>
      <c r="AD114" s="106">
        <f>ROUND(AB114*'Motore 2021'!$E$30,2)</f>
        <v>0</v>
      </c>
      <c r="AE114" s="106">
        <f>IF((K114-M114-S114-Y114)&lt;'Motore 2023'!$H$31, (K114-M114-S114-Y114),'Motore 2023'!$H$31)</f>
        <v>0</v>
      </c>
      <c r="AF114" s="106">
        <f>IF((L114-N114-T114-Z114)&lt;'Motore 2021'!$H$31, (L114-N114-T114-Z114),'Motore 2021'!$H$31)</f>
        <v>0</v>
      </c>
      <c r="AG114" s="106">
        <f t="shared" si="64"/>
        <v>0</v>
      </c>
      <c r="AH114" s="106">
        <f t="shared" si="65"/>
        <v>0</v>
      </c>
      <c r="AI114" s="106">
        <f>ROUND(AG114*'Motore 2023'!$E$31,2)</f>
        <v>0</v>
      </c>
      <c r="AJ114" s="106">
        <f>ROUND(AH114*'Motore 2021'!$E$31,2)</f>
        <v>0</v>
      </c>
      <c r="AK114" s="106">
        <f t="shared" si="45"/>
        <v>0</v>
      </c>
      <c r="AL114" s="106">
        <f t="shared" si="46"/>
        <v>0</v>
      </c>
      <c r="AM114" s="106">
        <f t="shared" si="66"/>
        <v>0</v>
      </c>
      <c r="AN114" s="106">
        <f t="shared" si="67"/>
        <v>0</v>
      </c>
      <c r="AO114" s="106">
        <f>ROUND(AM114*'Motore 2023'!$E$32,2)</f>
        <v>0</v>
      </c>
      <c r="AP114" s="106">
        <f>ROUND(AN114*'Motore 2021'!$E$32,2)</f>
        <v>0</v>
      </c>
      <c r="AQ114" s="117">
        <f>IF(B114&lt;&gt;0,((Q114+R114)*Ripartizione!B114),Q114+R114)</f>
        <v>0</v>
      </c>
      <c r="AR114" s="117">
        <f>IF(B114&lt;&gt;0,((Ripartizione!B114*W114)+(Ripartizione!B114*X114)), W114+X114)</f>
        <v>0</v>
      </c>
      <c r="AS114" s="117">
        <f t="shared" si="47"/>
        <v>0</v>
      </c>
      <c r="AT114" s="117">
        <f>IF(B114&lt;&gt;0,((Ripartizione!B114*AI114)+(Ripartizione!B114*AJ114)), AI114+AJ114)</f>
        <v>0</v>
      </c>
      <c r="AU114" s="117">
        <f>IF(B114&lt;&gt;0,((Ripartizione!B114*AO114)+(Ripartizione!B114*AP114)), AO114+AP114)</f>
        <v>0</v>
      </c>
      <c r="AV114" s="117">
        <f t="shared" si="48"/>
        <v>0</v>
      </c>
      <c r="AW114" s="117">
        <f t="shared" si="49"/>
        <v>0</v>
      </c>
      <c r="AX114" s="117">
        <f>IF($C$17="SI",((C114*'Motore 2023'!$B$35) + (D114*'Motore 2021'!$B$35)),0)</f>
        <v>0</v>
      </c>
      <c r="AY114" s="118">
        <f>IF($C$17="SI",((C114*'Motore 2023'!$B$35)+(C114*'Motore 2023'!$B$35)*10% + (D114*'Motore 2023'!$B$35)+(D114*'Motore 2023'!$B$35)*10%),0)</f>
        <v>0</v>
      </c>
      <c r="AZ114" s="119">
        <f>IF($C$17="SI",(((C114*'Motore 2023'!$B$38))+((D114*'Motore 2021'!$B$38))),0)</f>
        <v>0</v>
      </c>
      <c r="BA114" s="118">
        <f>IF($C$17="SI",(((C114*'Motore 2023'!$B$38)+((C114*'Motore 2023'!$B$38)*10%))+((D114*'Motore 2023'!$B$38)+((D114*'Motore 2023'!$B$38)*10%))),0)</f>
        <v>0</v>
      </c>
      <c r="BB114" s="118">
        <f t="shared" si="50"/>
        <v>0</v>
      </c>
      <c r="BC114" s="120">
        <f t="shared" si="51"/>
        <v>0</v>
      </c>
      <c r="BD114" s="120">
        <f>IF($C$17="SI",(C114*3*('Motore 2023'!$B$41+'Motore 2023'!$B$42+'Motore 2023'!$B$43+'Motore 2023'!$B$44)),(C114*1*('Motore 2023'!$B$41+'Motore 2023'!$B$42+'Motore 2023'!$B$43+'Motore 2023'!$B$44)))</f>
        <v>0</v>
      </c>
      <c r="BE114" s="121">
        <f>IF($C$17="SI",(D114*3*('Motore 2021'!$B$41+'Motore 2021'!$B$42+'Motore 2021'!$D$43+'Motore 2021'!$B$44)),(D114*1*('Motore 2021'!$B$41+'Motore 2021'!$B$42+'Motore 2021'!$D$43+'Motore 2021'!$B$44)))</f>
        <v>0</v>
      </c>
      <c r="BF114" s="120">
        <f>IF($C$17="SI",(C114*3*('Motore 2023'!$B$41+'Motore 2023'!$B$42+'Motore 2023'!$B$43+'Motore 2023'!$B$44))+((C114*3*('Motore 2023'!$B$41+'Motore 2023'!$B$42+'Motore 2023'!$B$43+'Motore 2023'!$B$44))*10%),(C114*1*('Motore 2023'!$B$41+'Motore 2023'!$B$42+'Motore 2023'!$B$43+'Motore 2023'!$B$44))+((C114*1*('Motore 2023'!$B$41+'Motore 2023'!$B$42+'Motore 2023'!$B$43+'Motore 2023'!$B$44))*10%))</f>
        <v>0</v>
      </c>
      <c r="BG114" s="120">
        <f>IF($C$17="SI",(D114*3*('Motore 2021'!$B$41+'Motore 2021'!$B$42+'Motore 2021'!$D$43+'Motore 2021'!$B$44))+((D114*3*('Motore 2021'!$B$41+'Motore 2021'!$B$42+'Motore 2021'!$D$43+'Motore 2021'!$B$44))*10%),(D114*1*('Motore 2021'!$B$41+'Motore 2021'!$B$42+'Motore 2021'!$D$43+'Motore 2021'!$B$44))+((D114*1*('Motore 2021'!$B$41+'Motore 2021'!$B$42+'Motore 2021'!$D$43+'Motore 2021'!$B$44))*10%))</f>
        <v>0</v>
      </c>
      <c r="BH114" s="120">
        <f t="shared" si="52"/>
        <v>0</v>
      </c>
      <c r="BI114" s="120">
        <f t="shared" si="53"/>
        <v>0</v>
      </c>
      <c r="BJ114" s="120">
        <f>IF(H114&lt;&gt;0,IF($C$17="SI",((('Motore 2023'!$B$47+'Motore 2023'!$B$50+'Motore 2023'!$B$53)/365)*$D$14)+(((('Motore 2023'!$B$47+'Motore 2023'!$B$50+'Motore 2021'!$B$53)/365)*$D$14)*10%),(('Motore 2023'!$B$53/365)*$D$14)+(('Motore 2023'!$B$53/365)*$D$14)*10%),0)</f>
        <v>0</v>
      </c>
      <c r="BK114" s="120">
        <f>IF(H114&lt;&gt;0,IF($C$17="SI",((('Motore 2021'!$B$47+'Motore 2021'!$B$50+'Motore 2021'!$B$53)/365)*$D$13)+(((('Motore 2021'!$B$47+'Motore 2021'!$B$50+'Motore 2021'!$B$53)/365)*$D$13)*10%),(('Motore 2021'!$B$53/365)*$D$13)+(('Motore 2021'!$B$53/365)*$D$13)*10%),0)</f>
        <v>0</v>
      </c>
      <c r="BL114" s="120">
        <f>IF(H114&lt;&gt;0,IF($C$17="SI",((('Motore 2023'!$B$47+'Motore 2023'!$B$50+'Motore 2023'!$B$53)/365)*$D$14),(('Motore 2023'!$B$53/365)*$D$14)),0)</f>
        <v>0</v>
      </c>
      <c r="BM114" s="120">
        <f>IF(H114&lt;&gt;0,IF($C$17="SI",((('Motore 2021'!$B$47+'Motore 2021'!$B$50+'Motore 2021'!$B$53)/365)*$D$13),(('Motore 2021'!$B$53/365)*$D$13)),0)</f>
        <v>0</v>
      </c>
      <c r="BN114" s="120">
        <f t="shared" si="54"/>
        <v>0</v>
      </c>
      <c r="BO114" s="122">
        <f t="shared" si="55"/>
        <v>0</v>
      </c>
    </row>
    <row r="115" spans="1:67" x14ac:dyDescent="0.3">
      <c r="A115" s="65" t="s">
        <v>205</v>
      </c>
      <c r="B115" s="51">
        <v>0</v>
      </c>
      <c r="C115" s="51">
        <v>0</v>
      </c>
      <c r="D115" s="51">
        <v>0</v>
      </c>
      <c r="E115" s="51">
        <f t="shared" si="40"/>
        <v>0</v>
      </c>
      <c r="F115" s="55" t="s">
        <v>8</v>
      </c>
      <c r="G115" s="62">
        <f t="shared" si="41"/>
        <v>0</v>
      </c>
      <c r="H115" s="62">
        <f t="shared" si="42"/>
        <v>0</v>
      </c>
      <c r="I115" s="63">
        <f t="shared" si="43"/>
        <v>0</v>
      </c>
      <c r="J115" s="63">
        <f t="shared" si="44"/>
        <v>0</v>
      </c>
      <c r="K115" s="64">
        <f t="shared" si="56"/>
        <v>0</v>
      </c>
      <c r="L115" s="64">
        <f t="shared" si="57"/>
        <v>0</v>
      </c>
      <c r="M115" s="106">
        <f>IF(K115&lt;'Motore 2023'!$H$28,Ripartizione!K115,'Motore 2023'!$H$28)</f>
        <v>0</v>
      </c>
      <c r="N115" s="106">
        <f>IF(L115&lt;'Motore 2021'!$H$28,Ripartizione!L115,'Motore 2021'!$H$28)</f>
        <v>0</v>
      </c>
      <c r="O115" s="106">
        <f t="shared" si="58"/>
        <v>0</v>
      </c>
      <c r="P115" s="106">
        <f t="shared" si="59"/>
        <v>0</v>
      </c>
      <c r="Q115" s="106">
        <f>ROUND(O115*'Motore 2023'!$E$28,2)</f>
        <v>0</v>
      </c>
      <c r="R115" s="106">
        <f>ROUND(P115*'Motore 2021'!$E$28,2)</f>
        <v>0</v>
      </c>
      <c r="S115" s="106">
        <f>IF((K115-M115)&lt;'Motore 2023'!$H$29,(K115-M115),'Motore 2023'!$H$29)</f>
        <v>0</v>
      </c>
      <c r="T115" s="106">
        <f>IF((L115-N115)&lt;'Motore 2021'!$H$29,(L115-N115),'Motore 2021'!$H$29)</f>
        <v>0</v>
      </c>
      <c r="U115" s="106">
        <f t="shared" si="60"/>
        <v>0</v>
      </c>
      <c r="V115" s="106">
        <f t="shared" si="61"/>
        <v>0</v>
      </c>
      <c r="W115" s="106">
        <f>ROUND(U115*'Motore 2023'!$E$29,2)</f>
        <v>0</v>
      </c>
      <c r="X115" s="106">
        <f>ROUND(V115*'Motore 2021'!$E$29,2)</f>
        <v>0</v>
      </c>
      <c r="Y115" s="106">
        <f>IF(K115-M115-S115&lt;'Motore 2023'!$H$30,(Ripartizione!K115-Ripartizione!M115-Ripartizione!S115),'Motore 2023'!$H$30)</f>
        <v>0</v>
      </c>
      <c r="Z115" s="106">
        <f>IF(L115-N115-T115&lt;'Motore 2021'!$H$30,(Ripartizione!L115-Ripartizione!N115-Ripartizione!T115),'Motore 2021'!$H$30)</f>
        <v>0</v>
      </c>
      <c r="AA115" s="106">
        <f t="shared" si="62"/>
        <v>0</v>
      </c>
      <c r="AB115" s="106">
        <f t="shared" si="63"/>
        <v>0</v>
      </c>
      <c r="AC115" s="106">
        <f>ROUND(AA115*'Motore 2023'!$E$30,2)</f>
        <v>0</v>
      </c>
      <c r="AD115" s="106">
        <f>ROUND(AB115*'Motore 2021'!$E$30,2)</f>
        <v>0</v>
      </c>
      <c r="AE115" s="106">
        <f>IF((K115-M115-S115-Y115)&lt;'Motore 2023'!$H$31, (K115-M115-S115-Y115),'Motore 2023'!$H$31)</f>
        <v>0</v>
      </c>
      <c r="AF115" s="106">
        <f>IF((L115-N115-T115-Z115)&lt;'Motore 2021'!$H$31, (L115-N115-T115-Z115),'Motore 2021'!$H$31)</f>
        <v>0</v>
      </c>
      <c r="AG115" s="106">
        <f t="shared" si="64"/>
        <v>0</v>
      </c>
      <c r="AH115" s="106">
        <f t="shared" si="65"/>
        <v>0</v>
      </c>
      <c r="AI115" s="106">
        <f>ROUND(AG115*'Motore 2023'!$E$31,2)</f>
        <v>0</v>
      </c>
      <c r="AJ115" s="106">
        <f>ROUND(AH115*'Motore 2021'!$E$31,2)</f>
        <v>0</v>
      </c>
      <c r="AK115" s="106">
        <f t="shared" si="45"/>
        <v>0</v>
      </c>
      <c r="AL115" s="106">
        <f t="shared" si="46"/>
        <v>0</v>
      </c>
      <c r="AM115" s="106">
        <f t="shared" si="66"/>
        <v>0</v>
      </c>
      <c r="AN115" s="106">
        <f t="shared" si="67"/>
        <v>0</v>
      </c>
      <c r="AO115" s="106">
        <f>ROUND(AM115*'Motore 2023'!$E$32,2)</f>
        <v>0</v>
      </c>
      <c r="AP115" s="106">
        <f>ROUND(AN115*'Motore 2021'!$E$32,2)</f>
        <v>0</v>
      </c>
      <c r="AQ115" s="117">
        <f>IF(B115&lt;&gt;0,((Q115+R115)*Ripartizione!B115),Q115+R115)</f>
        <v>0</v>
      </c>
      <c r="AR115" s="117">
        <f>IF(B115&lt;&gt;0,((Ripartizione!B115*W115)+(Ripartizione!B115*X115)), W115+X115)</f>
        <v>0</v>
      </c>
      <c r="AS115" s="117">
        <f t="shared" si="47"/>
        <v>0</v>
      </c>
      <c r="AT115" s="117">
        <f>IF(B115&lt;&gt;0,((Ripartizione!B115*AI115)+(Ripartizione!B115*AJ115)), AI115+AJ115)</f>
        <v>0</v>
      </c>
      <c r="AU115" s="117">
        <f>IF(B115&lt;&gt;0,((Ripartizione!B115*AO115)+(Ripartizione!B115*AP115)), AO115+AP115)</f>
        <v>0</v>
      </c>
      <c r="AV115" s="117">
        <f t="shared" si="48"/>
        <v>0</v>
      </c>
      <c r="AW115" s="117">
        <f t="shared" si="49"/>
        <v>0</v>
      </c>
      <c r="AX115" s="117">
        <f>IF($C$17="SI",((C115*'Motore 2023'!$B$35) + (D115*'Motore 2021'!$B$35)),0)</f>
        <v>0</v>
      </c>
      <c r="AY115" s="118">
        <f>IF($C$17="SI",((C115*'Motore 2023'!$B$35)+(C115*'Motore 2023'!$B$35)*10% + (D115*'Motore 2023'!$B$35)+(D115*'Motore 2023'!$B$35)*10%),0)</f>
        <v>0</v>
      </c>
      <c r="AZ115" s="119">
        <f>IF($C$17="SI",(((C115*'Motore 2023'!$B$38))+((D115*'Motore 2021'!$B$38))),0)</f>
        <v>0</v>
      </c>
      <c r="BA115" s="118">
        <f>IF($C$17="SI",(((C115*'Motore 2023'!$B$38)+((C115*'Motore 2023'!$B$38)*10%))+((D115*'Motore 2023'!$B$38)+((D115*'Motore 2023'!$B$38)*10%))),0)</f>
        <v>0</v>
      </c>
      <c r="BB115" s="118">
        <f t="shared" si="50"/>
        <v>0</v>
      </c>
      <c r="BC115" s="120">
        <f t="shared" si="51"/>
        <v>0</v>
      </c>
      <c r="BD115" s="120">
        <f>IF($C$17="SI",(C115*3*('Motore 2023'!$B$41+'Motore 2023'!$B$42+'Motore 2023'!$B$43+'Motore 2023'!$B$44)),(C115*1*('Motore 2023'!$B$41+'Motore 2023'!$B$42+'Motore 2023'!$B$43+'Motore 2023'!$B$44)))</f>
        <v>0</v>
      </c>
      <c r="BE115" s="121">
        <f>IF($C$17="SI",(D115*3*('Motore 2021'!$B$41+'Motore 2021'!$B$42+'Motore 2021'!$D$43+'Motore 2021'!$B$44)),(D115*1*('Motore 2021'!$B$41+'Motore 2021'!$B$42+'Motore 2021'!$D$43+'Motore 2021'!$B$44)))</f>
        <v>0</v>
      </c>
      <c r="BF115" s="120">
        <f>IF($C$17="SI",(C115*3*('Motore 2023'!$B$41+'Motore 2023'!$B$42+'Motore 2023'!$B$43+'Motore 2023'!$B$44))+((C115*3*('Motore 2023'!$B$41+'Motore 2023'!$B$42+'Motore 2023'!$B$43+'Motore 2023'!$B$44))*10%),(C115*1*('Motore 2023'!$B$41+'Motore 2023'!$B$42+'Motore 2023'!$B$43+'Motore 2023'!$B$44))+((C115*1*('Motore 2023'!$B$41+'Motore 2023'!$B$42+'Motore 2023'!$B$43+'Motore 2023'!$B$44))*10%))</f>
        <v>0</v>
      </c>
      <c r="BG115" s="120">
        <f>IF($C$17="SI",(D115*3*('Motore 2021'!$B$41+'Motore 2021'!$B$42+'Motore 2021'!$D$43+'Motore 2021'!$B$44))+((D115*3*('Motore 2021'!$B$41+'Motore 2021'!$B$42+'Motore 2021'!$D$43+'Motore 2021'!$B$44))*10%),(D115*1*('Motore 2021'!$B$41+'Motore 2021'!$B$42+'Motore 2021'!$D$43+'Motore 2021'!$B$44))+((D115*1*('Motore 2021'!$B$41+'Motore 2021'!$B$42+'Motore 2021'!$D$43+'Motore 2021'!$B$44))*10%))</f>
        <v>0</v>
      </c>
      <c r="BH115" s="120">
        <f t="shared" si="52"/>
        <v>0</v>
      </c>
      <c r="BI115" s="120">
        <f t="shared" si="53"/>
        <v>0</v>
      </c>
      <c r="BJ115" s="120">
        <f>IF(H115&lt;&gt;0,IF($C$17="SI",((('Motore 2023'!$B$47+'Motore 2023'!$B$50+'Motore 2023'!$B$53)/365)*$D$14)+(((('Motore 2023'!$B$47+'Motore 2023'!$B$50+'Motore 2021'!$B$53)/365)*$D$14)*10%),(('Motore 2023'!$B$53/365)*$D$14)+(('Motore 2023'!$B$53/365)*$D$14)*10%),0)</f>
        <v>0</v>
      </c>
      <c r="BK115" s="120">
        <f>IF(H115&lt;&gt;0,IF($C$17="SI",((('Motore 2021'!$B$47+'Motore 2021'!$B$50+'Motore 2021'!$B$53)/365)*$D$13)+(((('Motore 2021'!$B$47+'Motore 2021'!$B$50+'Motore 2021'!$B$53)/365)*$D$13)*10%),(('Motore 2021'!$B$53/365)*$D$13)+(('Motore 2021'!$B$53/365)*$D$13)*10%),0)</f>
        <v>0</v>
      </c>
      <c r="BL115" s="120">
        <f>IF(H115&lt;&gt;0,IF($C$17="SI",((('Motore 2023'!$B$47+'Motore 2023'!$B$50+'Motore 2023'!$B$53)/365)*$D$14),(('Motore 2023'!$B$53/365)*$D$14)),0)</f>
        <v>0</v>
      </c>
      <c r="BM115" s="120">
        <f>IF(H115&lt;&gt;0,IF($C$17="SI",((('Motore 2021'!$B$47+'Motore 2021'!$B$50+'Motore 2021'!$B$53)/365)*$D$13),(('Motore 2021'!$B$53/365)*$D$13)),0)</f>
        <v>0</v>
      </c>
      <c r="BN115" s="120">
        <f t="shared" si="54"/>
        <v>0</v>
      </c>
      <c r="BO115" s="122">
        <f t="shared" si="55"/>
        <v>0</v>
      </c>
    </row>
    <row r="116" spans="1:67" x14ac:dyDescent="0.3">
      <c r="A116" s="65" t="s">
        <v>206</v>
      </c>
      <c r="B116" s="51">
        <v>0</v>
      </c>
      <c r="C116" s="51">
        <v>0</v>
      </c>
      <c r="D116" s="51">
        <v>0</v>
      </c>
      <c r="E116" s="51">
        <f t="shared" si="40"/>
        <v>0</v>
      </c>
      <c r="F116" s="55" t="s">
        <v>8</v>
      </c>
      <c r="G116" s="62">
        <f t="shared" si="41"/>
        <v>0</v>
      </c>
      <c r="H116" s="62">
        <f t="shared" si="42"/>
        <v>0</v>
      </c>
      <c r="I116" s="63">
        <f t="shared" si="43"/>
        <v>0</v>
      </c>
      <c r="J116" s="63">
        <f t="shared" si="44"/>
        <v>0</v>
      </c>
      <c r="K116" s="64">
        <f t="shared" si="56"/>
        <v>0</v>
      </c>
      <c r="L116" s="64">
        <f t="shared" si="57"/>
        <v>0</v>
      </c>
      <c r="M116" s="106">
        <f>IF(K116&lt;'Motore 2023'!$H$28,Ripartizione!K116,'Motore 2023'!$H$28)</f>
        <v>0</v>
      </c>
      <c r="N116" s="106">
        <f>IF(L116&lt;'Motore 2021'!$H$28,Ripartizione!L116,'Motore 2021'!$H$28)</f>
        <v>0</v>
      </c>
      <c r="O116" s="106">
        <f t="shared" si="58"/>
        <v>0</v>
      </c>
      <c r="P116" s="106">
        <f t="shared" si="59"/>
        <v>0</v>
      </c>
      <c r="Q116" s="106">
        <f>ROUND(O116*'Motore 2023'!$E$28,2)</f>
        <v>0</v>
      </c>
      <c r="R116" s="106">
        <f>ROUND(P116*'Motore 2021'!$E$28,2)</f>
        <v>0</v>
      </c>
      <c r="S116" s="106">
        <f>IF((K116-M116)&lt;'Motore 2023'!$H$29,(K116-M116),'Motore 2023'!$H$29)</f>
        <v>0</v>
      </c>
      <c r="T116" s="106">
        <f>IF((L116-N116)&lt;'Motore 2021'!$H$29,(L116-N116),'Motore 2021'!$H$29)</f>
        <v>0</v>
      </c>
      <c r="U116" s="106">
        <f t="shared" si="60"/>
        <v>0</v>
      </c>
      <c r="V116" s="106">
        <f t="shared" si="61"/>
        <v>0</v>
      </c>
      <c r="W116" s="106">
        <f>ROUND(U116*'Motore 2023'!$E$29,2)</f>
        <v>0</v>
      </c>
      <c r="X116" s="106">
        <f>ROUND(V116*'Motore 2021'!$E$29,2)</f>
        <v>0</v>
      </c>
      <c r="Y116" s="106">
        <f>IF(K116-M116-S116&lt;'Motore 2023'!$H$30,(Ripartizione!K116-Ripartizione!M116-Ripartizione!S116),'Motore 2023'!$H$30)</f>
        <v>0</v>
      </c>
      <c r="Z116" s="106">
        <f>IF(L116-N116-T116&lt;'Motore 2021'!$H$30,(Ripartizione!L116-Ripartizione!N116-Ripartizione!T116),'Motore 2021'!$H$30)</f>
        <v>0</v>
      </c>
      <c r="AA116" s="106">
        <f t="shared" si="62"/>
        <v>0</v>
      </c>
      <c r="AB116" s="106">
        <f t="shared" si="63"/>
        <v>0</v>
      </c>
      <c r="AC116" s="106">
        <f>ROUND(AA116*'Motore 2023'!$E$30,2)</f>
        <v>0</v>
      </c>
      <c r="AD116" s="106">
        <f>ROUND(AB116*'Motore 2021'!$E$30,2)</f>
        <v>0</v>
      </c>
      <c r="AE116" s="106">
        <f>IF((K116-M116-S116-Y116)&lt;'Motore 2023'!$H$31, (K116-M116-S116-Y116),'Motore 2023'!$H$31)</f>
        <v>0</v>
      </c>
      <c r="AF116" s="106">
        <f>IF((L116-N116-T116-Z116)&lt;'Motore 2021'!$H$31, (L116-N116-T116-Z116),'Motore 2021'!$H$31)</f>
        <v>0</v>
      </c>
      <c r="AG116" s="106">
        <f t="shared" si="64"/>
        <v>0</v>
      </c>
      <c r="AH116" s="106">
        <f t="shared" si="65"/>
        <v>0</v>
      </c>
      <c r="AI116" s="106">
        <f>ROUND(AG116*'Motore 2023'!$E$31,2)</f>
        <v>0</v>
      </c>
      <c r="AJ116" s="106">
        <f>ROUND(AH116*'Motore 2021'!$E$31,2)</f>
        <v>0</v>
      </c>
      <c r="AK116" s="106">
        <f t="shared" si="45"/>
        <v>0</v>
      </c>
      <c r="AL116" s="106">
        <f t="shared" si="46"/>
        <v>0</v>
      </c>
      <c r="AM116" s="106">
        <f t="shared" si="66"/>
        <v>0</v>
      </c>
      <c r="AN116" s="106">
        <f t="shared" si="67"/>
        <v>0</v>
      </c>
      <c r="AO116" s="106">
        <f>ROUND(AM116*'Motore 2023'!$E$32,2)</f>
        <v>0</v>
      </c>
      <c r="AP116" s="106">
        <f>ROUND(AN116*'Motore 2021'!$E$32,2)</f>
        <v>0</v>
      </c>
      <c r="AQ116" s="117">
        <f>IF(B116&lt;&gt;0,((Q116+R116)*Ripartizione!B116),Q116+R116)</f>
        <v>0</v>
      </c>
      <c r="AR116" s="117">
        <f>IF(B116&lt;&gt;0,((Ripartizione!B116*W116)+(Ripartizione!B116*X116)), W116+X116)</f>
        <v>0</v>
      </c>
      <c r="AS116" s="117">
        <f t="shared" si="47"/>
        <v>0</v>
      </c>
      <c r="AT116" s="117">
        <f>IF(B116&lt;&gt;0,((Ripartizione!B116*AI116)+(Ripartizione!B116*AJ116)), AI116+AJ116)</f>
        <v>0</v>
      </c>
      <c r="AU116" s="117">
        <f>IF(B116&lt;&gt;0,((Ripartizione!B116*AO116)+(Ripartizione!B116*AP116)), AO116+AP116)</f>
        <v>0</v>
      </c>
      <c r="AV116" s="117">
        <f t="shared" si="48"/>
        <v>0</v>
      </c>
      <c r="AW116" s="117">
        <f t="shared" si="49"/>
        <v>0</v>
      </c>
      <c r="AX116" s="117">
        <f>IF($C$17="SI",((C116*'Motore 2023'!$B$35) + (D116*'Motore 2021'!$B$35)),0)</f>
        <v>0</v>
      </c>
      <c r="AY116" s="118">
        <f>IF($C$17="SI",((C116*'Motore 2023'!$B$35)+(C116*'Motore 2023'!$B$35)*10% + (D116*'Motore 2023'!$B$35)+(D116*'Motore 2023'!$B$35)*10%),0)</f>
        <v>0</v>
      </c>
      <c r="AZ116" s="119">
        <f>IF($C$17="SI",(((C116*'Motore 2023'!$B$38))+((D116*'Motore 2021'!$B$38))),0)</f>
        <v>0</v>
      </c>
      <c r="BA116" s="118">
        <f>IF($C$17="SI",(((C116*'Motore 2023'!$B$38)+((C116*'Motore 2023'!$B$38)*10%))+((D116*'Motore 2023'!$B$38)+((D116*'Motore 2023'!$B$38)*10%))),0)</f>
        <v>0</v>
      </c>
      <c r="BB116" s="118">
        <f t="shared" si="50"/>
        <v>0</v>
      </c>
      <c r="BC116" s="120">
        <f t="shared" si="51"/>
        <v>0</v>
      </c>
      <c r="BD116" s="120">
        <f>IF($C$17="SI",(C116*3*('Motore 2023'!$B$41+'Motore 2023'!$B$42+'Motore 2023'!$B$43+'Motore 2023'!$B$44)),(C116*1*('Motore 2023'!$B$41+'Motore 2023'!$B$42+'Motore 2023'!$B$43+'Motore 2023'!$B$44)))</f>
        <v>0</v>
      </c>
      <c r="BE116" s="121">
        <f>IF($C$17="SI",(D116*3*('Motore 2021'!$B$41+'Motore 2021'!$B$42+'Motore 2021'!$D$43+'Motore 2021'!$B$44)),(D116*1*('Motore 2021'!$B$41+'Motore 2021'!$B$42+'Motore 2021'!$D$43+'Motore 2021'!$B$44)))</f>
        <v>0</v>
      </c>
      <c r="BF116" s="120">
        <f>IF($C$17="SI",(C116*3*('Motore 2023'!$B$41+'Motore 2023'!$B$42+'Motore 2023'!$B$43+'Motore 2023'!$B$44))+((C116*3*('Motore 2023'!$B$41+'Motore 2023'!$B$42+'Motore 2023'!$B$43+'Motore 2023'!$B$44))*10%),(C116*1*('Motore 2023'!$B$41+'Motore 2023'!$B$42+'Motore 2023'!$B$43+'Motore 2023'!$B$44))+((C116*1*('Motore 2023'!$B$41+'Motore 2023'!$B$42+'Motore 2023'!$B$43+'Motore 2023'!$B$44))*10%))</f>
        <v>0</v>
      </c>
      <c r="BG116" s="120">
        <f>IF($C$17="SI",(D116*3*('Motore 2021'!$B$41+'Motore 2021'!$B$42+'Motore 2021'!$D$43+'Motore 2021'!$B$44))+((D116*3*('Motore 2021'!$B$41+'Motore 2021'!$B$42+'Motore 2021'!$D$43+'Motore 2021'!$B$44))*10%),(D116*1*('Motore 2021'!$B$41+'Motore 2021'!$B$42+'Motore 2021'!$D$43+'Motore 2021'!$B$44))+((D116*1*('Motore 2021'!$B$41+'Motore 2021'!$B$42+'Motore 2021'!$D$43+'Motore 2021'!$B$44))*10%))</f>
        <v>0</v>
      </c>
      <c r="BH116" s="120">
        <f t="shared" si="52"/>
        <v>0</v>
      </c>
      <c r="BI116" s="120">
        <f t="shared" si="53"/>
        <v>0</v>
      </c>
      <c r="BJ116" s="120">
        <f>IF(H116&lt;&gt;0,IF($C$17="SI",((('Motore 2023'!$B$47+'Motore 2023'!$B$50+'Motore 2023'!$B$53)/365)*$D$14)+(((('Motore 2023'!$B$47+'Motore 2023'!$B$50+'Motore 2021'!$B$53)/365)*$D$14)*10%),(('Motore 2023'!$B$53/365)*$D$14)+(('Motore 2023'!$B$53/365)*$D$14)*10%),0)</f>
        <v>0</v>
      </c>
      <c r="BK116" s="120">
        <f>IF(H116&lt;&gt;0,IF($C$17="SI",((('Motore 2021'!$B$47+'Motore 2021'!$B$50+'Motore 2021'!$B$53)/365)*$D$13)+(((('Motore 2021'!$B$47+'Motore 2021'!$B$50+'Motore 2021'!$B$53)/365)*$D$13)*10%),(('Motore 2021'!$B$53/365)*$D$13)+(('Motore 2021'!$B$53/365)*$D$13)*10%),0)</f>
        <v>0</v>
      </c>
      <c r="BL116" s="120">
        <f>IF(H116&lt;&gt;0,IF($C$17="SI",((('Motore 2023'!$B$47+'Motore 2023'!$B$50+'Motore 2023'!$B$53)/365)*$D$14),(('Motore 2023'!$B$53/365)*$D$14)),0)</f>
        <v>0</v>
      </c>
      <c r="BM116" s="120">
        <f>IF(H116&lt;&gt;0,IF($C$17="SI",((('Motore 2021'!$B$47+'Motore 2021'!$B$50+'Motore 2021'!$B$53)/365)*$D$13),(('Motore 2021'!$B$53/365)*$D$13)),0)</f>
        <v>0</v>
      </c>
      <c r="BN116" s="120">
        <f t="shared" si="54"/>
        <v>0</v>
      </c>
      <c r="BO116" s="122">
        <f t="shared" si="55"/>
        <v>0</v>
      </c>
    </row>
    <row r="117" spans="1:67" x14ac:dyDescent="0.3">
      <c r="A117" s="65" t="s">
        <v>207</v>
      </c>
      <c r="B117" s="51">
        <v>0</v>
      </c>
      <c r="C117" s="51">
        <v>0</v>
      </c>
      <c r="D117" s="51">
        <v>0</v>
      </c>
      <c r="E117" s="51">
        <f t="shared" si="40"/>
        <v>0</v>
      </c>
      <c r="F117" s="55" t="s">
        <v>8</v>
      </c>
      <c r="G117" s="62">
        <f t="shared" si="41"/>
        <v>0</v>
      </c>
      <c r="H117" s="62">
        <f t="shared" si="42"/>
        <v>0</v>
      </c>
      <c r="I117" s="63">
        <f t="shared" si="43"/>
        <v>0</v>
      </c>
      <c r="J117" s="63">
        <f t="shared" si="44"/>
        <v>0</v>
      </c>
      <c r="K117" s="64">
        <f t="shared" si="56"/>
        <v>0</v>
      </c>
      <c r="L117" s="64">
        <f t="shared" si="57"/>
        <v>0</v>
      </c>
      <c r="M117" s="106">
        <f>IF(K117&lt;'Motore 2023'!$H$28,Ripartizione!K117,'Motore 2023'!$H$28)</f>
        <v>0</v>
      </c>
      <c r="N117" s="106">
        <f>IF(L117&lt;'Motore 2021'!$H$28,Ripartizione!L117,'Motore 2021'!$H$28)</f>
        <v>0</v>
      </c>
      <c r="O117" s="106">
        <f t="shared" si="58"/>
        <v>0</v>
      </c>
      <c r="P117" s="106">
        <f t="shared" si="59"/>
        <v>0</v>
      </c>
      <c r="Q117" s="106">
        <f>ROUND(O117*'Motore 2023'!$E$28,2)</f>
        <v>0</v>
      </c>
      <c r="R117" s="106">
        <f>ROUND(P117*'Motore 2021'!$E$28,2)</f>
        <v>0</v>
      </c>
      <c r="S117" s="106">
        <f>IF((K117-M117)&lt;'Motore 2023'!$H$29,(K117-M117),'Motore 2023'!$H$29)</f>
        <v>0</v>
      </c>
      <c r="T117" s="106">
        <f>IF((L117-N117)&lt;'Motore 2021'!$H$29,(L117-N117),'Motore 2021'!$H$29)</f>
        <v>0</v>
      </c>
      <c r="U117" s="106">
        <f t="shared" si="60"/>
        <v>0</v>
      </c>
      <c r="V117" s="106">
        <f t="shared" si="61"/>
        <v>0</v>
      </c>
      <c r="W117" s="106">
        <f>ROUND(U117*'Motore 2023'!$E$29,2)</f>
        <v>0</v>
      </c>
      <c r="X117" s="106">
        <f>ROUND(V117*'Motore 2021'!$E$29,2)</f>
        <v>0</v>
      </c>
      <c r="Y117" s="106">
        <f>IF(K117-M117-S117&lt;'Motore 2023'!$H$30,(Ripartizione!K117-Ripartizione!M117-Ripartizione!S117),'Motore 2023'!$H$30)</f>
        <v>0</v>
      </c>
      <c r="Z117" s="106">
        <f>IF(L117-N117-T117&lt;'Motore 2021'!$H$30,(Ripartizione!L117-Ripartizione!N117-Ripartizione!T117),'Motore 2021'!$H$30)</f>
        <v>0</v>
      </c>
      <c r="AA117" s="106">
        <f t="shared" si="62"/>
        <v>0</v>
      </c>
      <c r="AB117" s="106">
        <f t="shared" si="63"/>
        <v>0</v>
      </c>
      <c r="AC117" s="106">
        <f>ROUND(AA117*'Motore 2023'!$E$30,2)</f>
        <v>0</v>
      </c>
      <c r="AD117" s="106">
        <f>ROUND(AB117*'Motore 2021'!$E$30,2)</f>
        <v>0</v>
      </c>
      <c r="AE117" s="106">
        <f>IF((K117-M117-S117-Y117)&lt;'Motore 2023'!$H$31, (K117-M117-S117-Y117),'Motore 2023'!$H$31)</f>
        <v>0</v>
      </c>
      <c r="AF117" s="106">
        <f>IF((L117-N117-T117-Z117)&lt;'Motore 2021'!$H$31, (L117-N117-T117-Z117),'Motore 2021'!$H$31)</f>
        <v>0</v>
      </c>
      <c r="AG117" s="106">
        <f t="shared" si="64"/>
        <v>0</v>
      </c>
      <c r="AH117" s="106">
        <f t="shared" si="65"/>
        <v>0</v>
      </c>
      <c r="AI117" s="106">
        <f>ROUND(AG117*'Motore 2023'!$E$31,2)</f>
        <v>0</v>
      </c>
      <c r="AJ117" s="106">
        <f>ROUND(AH117*'Motore 2021'!$E$31,2)</f>
        <v>0</v>
      </c>
      <c r="AK117" s="106">
        <f t="shared" si="45"/>
        <v>0</v>
      </c>
      <c r="AL117" s="106">
        <f t="shared" si="46"/>
        <v>0</v>
      </c>
      <c r="AM117" s="106">
        <f t="shared" si="66"/>
        <v>0</v>
      </c>
      <c r="AN117" s="106">
        <f t="shared" si="67"/>
        <v>0</v>
      </c>
      <c r="AO117" s="106">
        <f>ROUND(AM117*'Motore 2023'!$E$32,2)</f>
        <v>0</v>
      </c>
      <c r="AP117" s="106">
        <f>ROUND(AN117*'Motore 2021'!$E$32,2)</f>
        <v>0</v>
      </c>
      <c r="AQ117" s="117">
        <f>IF(B117&lt;&gt;0,((Q117+R117)*Ripartizione!B117),Q117+R117)</f>
        <v>0</v>
      </c>
      <c r="AR117" s="117">
        <f>IF(B117&lt;&gt;0,((Ripartizione!B117*W117)+(Ripartizione!B117*X117)), W117+X117)</f>
        <v>0</v>
      </c>
      <c r="AS117" s="117">
        <f t="shared" si="47"/>
        <v>0</v>
      </c>
      <c r="AT117" s="117">
        <f>IF(B117&lt;&gt;0,((Ripartizione!B117*AI117)+(Ripartizione!B117*AJ117)), AI117+AJ117)</f>
        <v>0</v>
      </c>
      <c r="AU117" s="117">
        <f>IF(B117&lt;&gt;0,((Ripartizione!B117*AO117)+(Ripartizione!B117*AP117)), AO117+AP117)</f>
        <v>0</v>
      </c>
      <c r="AV117" s="117">
        <f t="shared" si="48"/>
        <v>0</v>
      </c>
      <c r="AW117" s="117">
        <f t="shared" si="49"/>
        <v>0</v>
      </c>
      <c r="AX117" s="117">
        <f>IF($C$17="SI",((C117*'Motore 2023'!$B$35) + (D117*'Motore 2021'!$B$35)),0)</f>
        <v>0</v>
      </c>
      <c r="AY117" s="118">
        <f>IF($C$17="SI",((C117*'Motore 2023'!$B$35)+(C117*'Motore 2023'!$B$35)*10% + (D117*'Motore 2023'!$B$35)+(D117*'Motore 2023'!$B$35)*10%),0)</f>
        <v>0</v>
      </c>
      <c r="AZ117" s="119">
        <f>IF($C$17="SI",(((C117*'Motore 2023'!$B$38))+((D117*'Motore 2021'!$B$38))),0)</f>
        <v>0</v>
      </c>
      <c r="BA117" s="118">
        <f>IF($C$17="SI",(((C117*'Motore 2023'!$B$38)+((C117*'Motore 2023'!$B$38)*10%))+((D117*'Motore 2023'!$B$38)+((D117*'Motore 2023'!$B$38)*10%))),0)</f>
        <v>0</v>
      </c>
      <c r="BB117" s="118">
        <f t="shared" si="50"/>
        <v>0</v>
      </c>
      <c r="BC117" s="120">
        <f t="shared" si="51"/>
        <v>0</v>
      </c>
      <c r="BD117" s="120">
        <f>IF($C$17="SI",(C117*3*('Motore 2023'!$B$41+'Motore 2023'!$B$42+'Motore 2023'!$B$43+'Motore 2023'!$B$44)),(C117*1*('Motore 2023'!$B$41+'Motore 2023'!$B$42+'Motore 2023'!$B$43+'Motore 2023'!$B$44)))</f>
        <v>0</v>
      </c>
      <c r="BE117" s="121">
        <f>IF($C$17="SI",(D117*3*('Motore 2021'!$B$41+'Motore 2021'!$B$42+'Motore 2021'!$D$43+'Motore 2021'!$B$44)),(D117*1*('Motore 2021'!$B$41+'Motore 2021'!$B$42+'Motore 2021'!$D$43+'Motore 2021'!$B$44)))</f>
        <v>0</v>
      </c>
      <c r="BF117" s="120">
        <f>IF($C$17="SI",(C117*3*('Motore 2023'!$B$41+'Motore 2023'!$B$42+'Motore 2023'!$B$43+'Motore 2023'!$B$44))+((C117*3*('Motore 2023'!$B$41+'Motore 2023'!$B$42+'Motore 2023'!$B$43+'Motore 2023'!$B$44))*10%),(C117*1*('Motore 2023'!$B$41+'Motore 2023'!$B$42+'Motore 2023'!$B$43+'Motore 2023'!$B$44))+((C117*1*('Motore 2023'!$B$41+'Motore 2023'!$B$42+'Motore 2023'!$B$43+'Motore 2023'!$B$44))*10%))</f>
        <v>0</v>
      </c>
      <c r="BG117" s="120">
        <f>IF($C$17="SI",(D117*3*('Motore 2021'!$B$41+'Motore 2021'!$B$42+'Motore 2021'!$D$43+'Motore 2021'!$B$44))+((D117*3*('Motore 2021'!$B$41+'Motore 2021'!$B$42+'Motore 2021'!$D$43+'Motore 2021'!$B$44))*10%),(D117*1*('Motore 2021'!$B$41+'Motore 2021'!$B$42+'Motore 2021'!$D$43+'Motore 2021'!$B$44))+((D117*1*('Motore 2021'!$B$41+'Motore 2021'!$B$42+'Motore 2021'!$D$43+'Motore 2021'!$B$44))*10%))</f>
        <v>0</v>
      </c>
      <c r="BH117" s="120">
        <f t="shared" si="52"/>
        <v>0</v>
      </c>
      <c r="BI117" s="120">
        <f t="shared" si="53"/>
        <v>0</v>
      </c>
      <c r="BJ117" s="120">
        <f>IF(H117&lt;&gt;0,IF($C$17="SI",((('Motore 2023'!$B$47+'Motore 2023'!$B$50+'Motore 2023'!$B$53)/365)*$D$14)+(((('Motore 2023'!$B$47+'Motore 2023'!$B$50+'Motore 2021'!$B$53)/365)*$D$14)*10%),(('Motore 2023'!$B$53/365)*$D$14)+(('Motore 2023'!$B$53/365)*$D$14)*10%),0)</f>
        <v>0</v>
      </c>
      <c r="BK117" s="120">
        <f>IF(H117&lt;&gt;0,IF($C$17="SI",((('Motore 2021'!$B$47+'Motore 2021'!$B$50+'Motore 2021'!$B$53)/365)*$D$13)+(((('Motore 2021'!$B$47+'Motore 2021'!$B$50+'Motore 2021'!$B$53)/365)*$D$13)*10%),(('Motore 2021'!$B$53/365)*$D$13)+(('Motore 2021'!$B$53/365)*$D$13)*10%),0)</f>
        <v>0</v>
      </c>
      <c r="BL117" s="120">
        <f>IF(H117&lt;&gt;0,IF($C$17="SI",((('Motore 2023'!$B$47+'Motore 2023'!$B$50+'Motore 2023'!$B$53)/365)*$D$14),(('Motore 2023'!$B$53/365)*$D$14)),0)</f>
        <v>0</v>
      </c>
      <c r="BM117" s="120">
        <f>IF(H117&lt;&gt;0,IF($C$17="SI",((('Motore 2021'!$B$47+'Motore 2021'!$B$50+'Motore 2021'!$B$53)/365)*$D$13),(('Motore 2021'!$B$53/365)*$D$13)),0)</f>
        <v>0</v>
      </c>
      <c r="BN117" s="120">
        <f t="shared" si="54"/>
        <v>0</v>
      </c>
      <c r="BO117" s="122">
        <f t="shared" si="55"/>
        <v>0</v>
      </c>
    </row>
    <row r="118" spans="1:67" x14ac:dyDescent="0.3">
      <c r="A118" s="65" t="s">
        <v>208</v>
      </c>
      <c r="B118" s="51">
        <v>0</v>
      </c>
      <c r="C118" s="51">
        <v>0</v>
      </c>
      <c r="D118" s="51">
        <v>0</v>
      </c>
      <c r="E118" s="51">
        <f t="shared" si="40"/>
        <v>0</v>
      </c>
      <c r="F118" s="55" t="s">
        <v>8</v>
      </c>
      <c r="G118" s="62">
        <f t="shared" si="41"/>
        <v>0</v>
      </c>
      <c r="H118" s="62">
        <f t="shared" si="42"/>
        <v>0</v>
      </c>
      <c r="I118" s="63">
        <f t="shared" si="43"/>
        <v>0</v>
      </c>
      <c r="J118" s="63">
        <f t="shared" si="44"/>
        <v>0</v>
      </c>
      <c r="K118" s="64">
        <f t="shared" si="56"/>
        <v>0</v>
      </c>
      <c r="L118" s="64">
        <f t="shared" si="57"/>
        <v>0</v>
      </c>
      <c r="M118" s="106">
        <f>IF(K118&lt;'Motore 2023'!$H$28,Ripartizione!K118,'Motore 2023'!$H$28)</f>
        <v>0</v>
      </c>
      <c r="N118" s="106">
        <f>IF(L118&lt;'Motore 2021'!$H$28,Ripartizione!L118,'Motore 2021'!$H$28)</f>
        <v>0</v>
      </c>
      <c r="O118" s="106">
        <f t="shared" si="58"/>
        <v>0</v>
      </c>
      <c r="P118" s="106">
        <f t="shared" si="59"/>
        <v>0</v>
      </c>
      <c r="Q118" s="106">
        <f>ROUND(O118*'Motore 2023'!$E$28,2)</f>
        <v>0</v>
      </c>
      <c r="R118" s="106">
        <f>ROUND(P118*'Motore 2021'!$E$28,2)</f>
        <v>0</v>
      </c>
      <c r="S118" s="106">
        <f>IF((K118-M118)&lt;'Motore 2023'!$H$29,(K118-M118),'Motore 2023'!$H$29)</f>
        <v>0</v>
      </c>
      <c r="T118" s="106">
        <f>IF((L118-N118)&lt;'Motore 2021'!$H$29,(L118-N118),'Motore 2021'!$H$29)</f>
        <v>0</v>
      </c>
      <c r="U118" s="106">
        <f t="shared" si="60"/>
        <v>0</v>
      </c>
      <c r="V118" s="106">
        <f t="shared" si="61"/>
        <v>0</v>
      </c>
      <c r="W118" s="106">
        <f>ROUND(U118*'Motore 2023'!$E$29,2)</f>
        <v>0</v>
      </c>
      <c r="X118" s="106">
        <f>ROUND(V118*'Motore 2021'!$E$29,2)</f>
        <v>0</v>
      </c>
      <c r="Y118" s="106">
        <f>IF(K118-M118-S118&lt;'Motore 2023'!$H$30,(Ripartizione!K118-Ripartizione!M118-Ripartizione!S118),'Motore 2023'!$H$30)</f>
        <v>0</v>
      </c>
      <c r="Z118" s="106">
        <f>IF(L118-N118-T118&lt;'Motore 2021'!$H$30,(Ripartizione!L118-Ripartizione!N118-Ripartizione!T118),'Motore 2021'!$H$30)</f>
        <v>0</v>
      </c>
      <c r="AA118" s="106">
        <f t="shared" si="62"/>
        <v>0</v>
      </c>
      <c r="AB118" s="106">
        <f t="shared" si="63"/>
        <v>0</v>
      </c>
      <c r="AC118" s="106">
        <f>ROUND(AA118*'Motore 2023'!$E$30,2)</f>
        <v>0</v>
      </c>
      <c r="AD118" s="106">
        <f>ROUND(AB118*'Motore 2021'!$E$30,2)</f>
        <v>0</v>
      </c>
      <c r="AE118" s="106">
        <f>IF((K118-M118-S118-Y118)&lt;'Motore 2023'!$H$31, (K118-M118-S118-Y118),'Motore 2023'!$H$31)</f>
        <v>0</v>
      </c>
      <c r="AF118" s="106">
        <f>IF((L118-N118-T118-Z118)&lt;'Motore 2021'!$H$31, (L118-N118-T118-Z118),'Motore 2021'!$H$31)</f>
        <v>0</v>
      </c>
      <c r="AG118" s="106">
        <f t="shared" si="64"/>
        <v>0</v>
      </c>
      <c r="AH118" s="106">
        <f t="shared" si="65"/>
        <v>0</v>
      </c>
      <c r="AI118" s="106">
        <f>ROUND(AG118*'Motore 2023'!$E$31,2)</f>
        <v>0</v>
      </c>
      <c r="AJ118" s="106">
        <f>ROUND(AH118*'Motore 2021'!$E$31,2)</f>
        <v>0</v>
      </c>
      <c r="AK118" s="106">
        <f t="shared" si="45"/>
        <v>0</v>
      </c>
      <c r="AL118" s="106">
        <f t="shared" si="46"/>
        <v>0</v>
      </c>
      <c r="AM118" s="106">
        <f t="shared" si="66"/>
        <v>0</v>
      </c>
      <c r="AN118" s="106">
        <f t="shared" si="67"/>
        <v>0</v>
      </c>
      <c r="AO118" s="106">
        <f>ROUND(AM118*'Motore 2023'!$E$32,2)</f>
        <v>0</v>
      </c>
      <c r="AP118" s="106">
        <f>ROUND(AN118*'Motore 2021'!$E$32,2)</f>
        <v>0</v>
      </c>
      <c r="AQ118" s="117">
        <f>IF(B118&lt;&gt;0,((Q118+R118)*Ripartizione!B118),Q118+R118)</f>
        <v>0</v>
      </c>
      <c r="AR118" s="117">
        <f>IF(B118&lt;&gt;0,((Ripartizione!B118*W118)+(Ripartizione!B118*X118)), W118+X118)</f>
        <v>0</v>
      </c>
      <c r="AS118" s="117">
        <f t="shared" si="47"/>
        <v>0</v>
      </c>
      <c r="AT118" s="117">
        <f>IF(B118&lt;&gt;0,((Ripartizione!B118*AI118)+(Ripartizione!B118*AJ118)), AI118+AJ118)</f>
        <v>0</v>
      </c>
      <c r="AU118" s="117">
        <f>IF(B118&lt;&gt;0,((Ripartizione!B118*AO118)+(Ripartizione!B118*AP118)), AO118+AP118)</f>
        <v>0</v>
      </c>
      <c r="AV118" s="117">
        <f t="shared" si="48"/>
        <v>0</v>
      </c>
      <c r="AW118" s="117">
        <f t="shared" si="49"/>
        <v>0</v>
      </c>
      <c r="AX118" s="117">
        <f>IF($C$17="SI",((C118*'Motore 2023'!$B$35) + (D118*'Motore 2021'!$B$35)),0)</f>
        <v>0</v>
      </c>
      <c r="AY118" s="118">
        <f>IF($C$17="SI",((C118*'Motore 2023'!$B$35)+(C118*'Motore 2023'!$B$35)*10% + (D118*'Motore 2023'!$B$35)+(D118*'Motore 2023'!$B$35)*10%),0)</f>
        <v>0</v>
      </c>
      <c r="AZ118" s="119">
        <f>IF($C$17="SI",(((C118*'Motore 2023'!$B$38))+((D118*'Motore 2021'!$B$38))),0)</f>
        <v>0</v>
      </c>
      <c r="BA118" s="118">
        <f>IF($C$17="SI",(((C118*'Motore 2023'!$B$38)+((C118*'Motore 2023'!$B$38)*10%))+((D118*'Motore 2023'!$B$38)+((D118*'Motore 2023'!$B$38)*10%))),0)</f>
        <v>0</v>
      </c>
      <c r="BB118" s="118">
        <f t="shared" si="50"/>
        <v>0</v>
      </c>
      <c r="BC118" s="120">
        <f t="shared" si="51"/>
        <v>0</v>
      </c>
      <c r="BD118" s="120">
        <f>IF($C$17="SI",(C118*3*('Motore 2023'!$B$41+'Motore 2023'!$B$42+'Motore 2023'!$B$43+'Motore 2023'!$B$44)),(C118*1*('Motore 2023'!$B$41+'Motore 2023'!$B$42+'Motore 2023'!$B$43+'Motore 2023'!$B$44)))</f>
        <v>0</v>
      </c>
      <c r="BE118" s="121">
        <f>IF($C$17="SI",(D118*3*('Motore 2021'!$B$41+'Motore 2021'!$B$42+'Motore 2021'!$D$43+'Motore 2021'!$B$44)),(D118*1*('Motore 2021'!$B$41+'Motore 2021'!$B$42+'Motore 2021'!$D$43+'Motore 2021'!$B$44)))</f>
        <v>0</v>
      </c>
      <c r="BF118" s="120">
        <f>IF($C$17="SI",(C118*3*('Motore 2023'!$B$41+'Motore 2023'!$B$42+'Motore 2023'!$B$43+'Motore 2023'!$B$44))+((C118*3*('Motore 2023'!$B$41+'Motore 2023'!$B$42+'Motore 2023'!$B$43+'Motore 2023'!$B$44))*10%),(C118*1*('Motore 2023'!$B$41+'Motore 2023'!$B$42+'Motore 2023'!$B$43+'Motore 2023'!$B$44))+((C118*1*('Motore 2023'!$B$41+'Motore 2023'!$B$42+'Motore 2023'!$B$43+'Motore 2023'!$B$44))*10%))</f>
        <v>0</v>
      </c>
      <c r="BG118" s="120">
        <f>IF($C$17="SI",(D118*3*('Motore 2021'!$B$41+'Motore 2021'!$B$42+'Motore 2021'!$D$43+'Motore 2021'!$B$44))+((D118*3*('Motore 2021'!$B$41+'Motore 2021'!$B$42+'Motore 2021'!$D$43+'Motore 2021'!$B$44))*10%),(D118*1*('Motore 2021'!$B$41+'Motore 2021'!$B$42+'Motore 2021'!$D$43+'Motore 2021'!$B$44))+((D118*1*('Motore 2021'!$B$41+'Motore 2021'!$B$42+'Motore 2021'!$D$43+'Motore 2021'!$B$44))*10%))</f>
        <v>0</v>
      </c>
      <c r="BH118" s="120">
        <f t="shared" si="52"/>
        <v>0</v>
      </c>
      <c r="BI118" s="120">
        <f t="shared" si="53"/>
        <v>0</v>
      </c>
      <c r="BJ118" s="120">
        <f>IF(H118&lt;&gt;0,IF($C$17="SI",((('Motore 2023'!$B$47+'Motore 2023'!$B$50+'Motore 2023'!$B$53)/365)*$D$14)+(((('Motore 2023'!$B$47+'Motore 2023'!$B$50+'Motore 2021'!$B$53)/365)*$D$14)*10%),(('Motore 2023'!$B$53/365)*$D$14)+(('Motore 2023'!$B$53/365)*$D$14)*10%),0)</f>
        <v>0</v>
      </c>
      <c r="BK118" s="120">
        <f>IF(H118&lt;&gt;0,IF($C$17="SI",((('Motore 2021'!$B$47+'Motore 2021'!$B$50+'Motore 2021'!$B$53)/365)*$D$13)+(((('Motore 2021'!$B$47+'Motore 2021'!$B$50+'Motore 2021'!$B$53)/365)*$D$13)*10%),(('Motore 2021'!$B$53/365)*$D$13)+(('Motore 2021'!$B$53/365)*$D$13)*10%),0)</f>
        <v>0</v>
      </c>
      <c r="BL118" s="120">
        <f>IF(H118&lt;&gt;0,IF($C$17="SI",((('Motore 2023'!$B$47+'Motore 2023'!$B$50+'Motore 2023'!$B$53)/365)*$D$14),(('Motore 2023'!$B$53/365)*$D$14)),0)</f>
        <v>0</v>
      </c>
      <c r="BM118" s="120">
        <f>IF(H118&lt;&gt;0,IF($C$17="SI",((('Motore 2021'!$B$47+'Motore 2021'!$B$50+'Motore 2021'!$B$53)/365)*$D$13),(('Motore 2021'!$B$53/365)*$D$13)),0)</f>
        <v>0</v>
      </c>
      <c r="BN118" s="120">
        <f t="shared" si="54"/>
        <v>0</v>
      </c>
      <c r="BO118" s="122">
        <f t="shared" si="55"/>
        <v>0</v>
      </c>
    </row>
    <row r="119" spans="1:67" x14ac:dyDescent="0.3">
      <c r="A119" s="65" t="s">
        <v>209</v>
      </c>
      <c r="B119" s="51">
        <v>0</v>
      </c>
      <c r="C119" s="51">
        <v>0</v>
      </c>
      <c r="D119" s="51">
        <v>0</v>
      </c>
      <c r="E119" s="51">
        <f t="shared" si="40"/>
        <v>0</v>
      </c>
      <c r="F119" s="55" t="s">
        <v>8</v>
      </c>
      <c r="G119" s="62">
        <f t="shared" si="41"/>
        <v>0</v>
      </c>
      <c r="H119" s="62">
        <f t="shared" si="42"/>
        <v>0</v>
      </c>
      <c r="I119" s="63">
        <f t="shared" si="43"/>
        <v>0</v>
      </c>
      <c r="J119" s="63">
        <f t="shared" si="44"/>
        <v>0</v>
      </c>
      <c r="K119" s="64">
        <f t="shared" si="56"/>
        <v>0</v>
      </c>
      <c r="L119" s="64">
        <f t="shared" si="57"/>
        <v>0</v>
      </c>
      <c r="M119" s="106">
        <f>IF(K119&lt;'Motore 2023'!$H$28,Ripartizione!K119,'Motore 2023'!$H$28)</f>
        <v>0</v>
      </c>
      <c r="N119" s="106">
        <f>IF(L119&lt;'Motore 2021'!$H$28,Ripartizione!L119,'Motore 2021'!$H$28)</f>
        <v>0</v>
      </c>
      <c r="O119" s="106">
        <f t="shared" si="58"/>
        <v>0</v>
      </c>
      <c r="P119" s="106">
        <f t="shared" si="59"/>
        <v>0</v>
      </c>
      <c r="Q119" s="106">
        <f>ROUND(O119*'Motore 2023'!$E$28,2)</f>
        <v>0</v>
      </c>
      <c r="R119" s="106">
        <f>ROUND(P119*'Motore 2021'!$E$28,2)</f>
        <v>0</v>
      </c>
      <c r="S119" s="106">
        <f>IF((K119-M119)&lt;'Motore 2023'!$H$29,(K119-M119),'Motore 2023'!$H$29)</f>
        <v>0</v>
      </c>
      <c r="T119" s="106">
        <f>IF((L119-N119)&lt;'Motore 2021'!$H$29,(L119-N119),'Motore 2021'!$H$29)</f>
        <v>0</v>
      </c>
      <c r="U119" s="106">
        <f t="shared" si="60"/>
        <v>0</v>
      </c>
      <c r="V119" s="106">
        <f t="shared" si="61"/>
        <v>0</v>
      </c>
      <c r="W119" s="106">
        <f>ROUND(U119*'Motore 2023'!$E$29,2)</f>
        <v>0</v>
      </c>
      <c r="X119" s="106">
        <f>ROUND(V119*'Motore 2021'!$E$29,2)</f>
        <v>0</v>
      </c>
      <c r="Y119" s="106">
        <f>IF(K119-M119-S119&lt;'Motore 2023'!$H$30,(Ripartizione!K119-Ripartizione!M119-Ripartizione!S119),'Motore 2023'!$H$30)</f>
        <v>0</v>
      </c>
      <c r="Z119" s="106">
        <f>IF(L119-N119-T119&lt;'Motore 2021'!$H$30,(Ripartizione!L119-Ripartizione!N119-Ripartizione!T119),'Motore 2021'!$H$30)</f>
        <v>0</v>
      </c>
      <c r="AA119" s="106">
        <f t="shared" si="62"/>
        <v>0</v>
      </c>
      <c r="AB119" s="106">
        <f t="shared" si="63"/>
        <v>0</v>
      </c>
      <c r="AC119" s="106">
        <f>ROUND(AA119*'Motore 2023'!$E$30,2)</f>
        <v>0</v>
      </c>
      <c r="AD119" s="106">
        <f>ROUND(AB119*'Motore 2021'!$E$30,2)</f>
        <v>0</v>
      </c>
      <c r="AE119" s="106">
        <f>IF((K119-M119-S119-Y119)&lt;'Motore 2023'!$H$31, (K119-M119-S119-Y119),'Motore 2023'!$H$31)</f>
        <v>0</v>
      </c>
      <c r="AF119" s="106">
        <f>IF((L119-N119-T119-Z119)&lt;'Motore 2021'!$H$31, (L119-N119-T119-Z119),'Motore 2021'!$H$31)</f>
        <v>0</v>
      </c>
      <c r="AG119" s="106">
        <f t="shared" si="64"/>
        <v>0</v>
      </c>
      <c r="AH119" s="106">
        <f t="shared" si="65"/>
        <v>0</v>
      </c>
      <c r="AI119" s="106">
        <f>ROUND(AG119*'Motore 2023'!$E$31,2)</f>
        <v>0</v>
      </c>
      <c r="AJ119" s="106">
        <f>ROUND(AH119*'Motore 2021'!$E$31,2)</f>
        <v>0</v>
      </c>
      <c r="AK119" s="106">
        <f t="shared" si="45"/>
        <v>0</v>
      </c>
      <c r="AL119" s="106">
        <f t="shared" si="46"/>
        <v>0</v>
      </c>
      <c r="AM119" s="106">
        <f t="shared" si="66"/>
        <v>0</v>
      </c>
      <c r="AN119" s="106">
        <f t="shared" si="67"/>
        <v>0</v>
      </c>
      <c r="AO119" s="106">
        <f>ROUND(AM119*'Motore 2023'!$E$32,2)</f>
        <v>0</v>
      </c>
      <c r="AP119" s="106">
        <f>ROUND(AN119*'Motore 2021'!$E$32,2)</f>
        <v>0</v>
      </c>
      <c r="AQ119" s="117">
        <f>IF(B119&lt;&gt;0,((Q119+R119)*Ripartizione!B119),Q119+R119)</f>
        <v>0</v>
      </c>
      <c r="AR119" s="117">
        <f>IF(B119&lt;&gt;0,((Ripartizione!B119*W119)+(Ripartizione!B119*X119)), W119+X119)</f>
        <v>0</v>
      </c>
      <c r="AS119" s="117">
        <f t="shared" si="47"/>
        <v>0</v>
      </c>
      <c r="AT119" s="117">
        <f>IF(B119&lt;&gt;0,((Ripartizione!B119*AI119)+(Ripartizione!B119*AJ119)), AI119+AJ119)</f>
        <v>0</v>
      </c>
      <c r="AU119" s="117">
        <f>IF(B119&lt;&gt;0,((Ripartizione!B119*AO119)+(Ripartizione!B119*AP119)), AO119+AP119)</f>
        <v>0</v>
      </c>
      <c r="AV119" s="117">
        <f t="shared" si="48"/>
        <v>0</v>
      </c>
      <c r="AW119" s="117">
        <f t="shared" si="49"/>
        <v>0</v>
      </c>
      <c r="AX119" s="117">
        <f>IF($C$17="SI",((C119*'Motore 2023'!$B$35) + (D119*'Motore 2021'!$B$35)),0)</f>
        <v>0</v>
      </c>
      <c r="AY119" s="118">
        <f>IF($C$17="SI",((C119*'Motore 2023'!$B$35)+(C119*'Motore 2023'!$B$35)*10% + (D119*'Motore 2023'!$B$35)+(D119*'Motore 2023'!$B$35)*10%),0)</f>
        <v>0</v>
      </c>
      <c r="AZ119" s="119">
        <f>IF($C$17="SI",(((C119*'Motore 2023'!$B$38))+((D119*'Motore 2021'!$B$38))),0)</f>
        <v>0</v>
      </c>
      <c r="BA119" s="118">
        <f>IF($C$17="SI",(((C119*'Motore 2023'!$B$38)+((C119*'Motore 2023'!$B$38)*10%))+((D119*'Motore 2023'!$B$38)+((D119*'Motore 2023'!$B$38)*10%))),0)</f>
        <v>0</v>
      </c>
      <c r="BB119" s="118">
        <f t="shared" si="50"/>
        <v>0</v>
      </c>
      <c r="BC119" s="120">
        <f t="shared" si="51"/>
        <v>0</v>
      </c>
      <c r="BD119" s="120">
        <f>IF($C$17="SI",(C119*3*('Motore 2023'!$B$41+'Motore 2023'!$B$42+'Motore 2023'!$B$43+'Motore 2023'!$B$44)),(C119*1*('Motore 2023'!$B$41+'Motore 2023'!$B$42+'Motore 2023'!$B$43+'Motore 2023'!$B$44)))</f>
        <v>0</v>
      </c>
      <c r="BE119" s="121">
        <f>IF($C$17="SI",(D119*3*('Motore 2021'!$B$41+'Motore 2021'!$B$42+'Motore 2021'!$D$43+'Motore 2021'!$B$44)),(D119*1*('Motore 2021'!$B$41+'Motore 2021'!$B$42+'Motore 2021'!$D$43+'Motore 2021'!$B$44)))</f>
        <v>0</v>
      </c>
      <c r="BF119" s="120">
        <f>IF($C$17="SI",(C119*3*('Motore 2023'!$B$41+'Motore 2023'!$B$42+'Motore 2023'!$B$43+'Motore 2023'!$B$44))+((C119*3*('Motore 2023'!$B$41+'Motore 2023'!$B$42+'Motore 2023'!$B$43+'Motore 2023'!$B$44))*10%),(C119*1*('Motore 2023'!$B$41+'Motore 2023'!$B$42+'Motore 2023'!$B$43+'Motore 2023'!$B$44))+((C119*1*('Motore 2023'!$B$41+'Motore 2023'!$B$42+'Motore 2023'!$B$43+'Motore 2023'!$B$44))*10%))</f>
        <v>0</v>
      </c>
      <c r="BG119" s="120">
        <f>IF($C$17="SI",(D119*3*('Motore 2021'!$B$41+'Motore 2021'!$B$42+'Motore 2021'!$D$43+'Motore 2021'!$B$44))+((D119*3*('Motore 2021'!$B$41+'Motore 2021'!$B$42+'Motore 2021'!$D$43+'Motore 2021'!$B$44))*10%),(D119*1*('Motore 2021'!$B$41+'Motore 2021'!$B$42+'Motore 2021'!$D$43+'Motore 2021'!$B$44))+((D119*1*('Motore 2021'!$B$41+'Motore 2021'!$B$42+'Motore 2021'!$D$43+'Motore 2021'!$B$44))*10%))</f>
        <v>0</v>
      </c>
      <c r="BH119" s="120">
        <f t="shared" si="52"/>
        <v>0</v>
      </c>
      <c r="BI119" s="120">
        <f t="shared" si="53"/>
        <v>0</v>
      </c>
      <c r="BJ119" s="120">
        <f>IF(H119&lt;&gt;0,IF($C$17="SI",((('Motore 2023'!$B$47+'Motore 2023'!$B$50+'Motore 2023'!$B$53)/365)*$D$14)+(((('Motore 2023'!$B$47+'Motore 2023'!$B$50+'Motore 2021'!$B$53)/365)*$D$14)*10%),(('Motore 2023'!$B$53/365)*$D$14)+(('Motore 2023'!$B$53/365)*$D$14)*10%),0)</f>
        <v>0</v>
      </c>
      <c r="BK119" s="120">
        <f>IF(H119&lt;&gt;0,IF($C$17="SI",((('Motore 2021'!$B$47+'Motore 2021'!$B$50+'Motore 2021'!$B$53)/365)*$D$13)+(((('Motore 2021'!$B$47+'Motore 2021'!$B$50+'Motore 2021'!$B$53)/365)*$D$13)*10%),(('Motore 2021'!$B$53/365)*$D$13)+(('Motore 2021'!$B$53/365)*$D$13)*10%),0)</f>
        <v>0</v>
      </c>
      <c r="BL119" s="120">
        <f>IF(H119&lt;&gt;0,IF($C$17="SI",((('Motore 2023'!$B$47+'Motore 2023'!$B$50+'Motore 2023'!$B$53)/365)*$D$14),(('Motore 2023'!$B$53/365)*$D$14)),0)</f>
        <v>0</v>
      </c>
      <c r="BM119" s="120">
        <f>IF(H119&lt;&gt;0,IF($C$17="SI",((('Motore 2021'!$B$47+'Motore 2021'!$B$50+'Motore 2021'!$B$53)/365)*$D$13),(('Motore 2021'!$B$53/365)*$D$13)),0)</f>
        <v>0</v>
      </c>
      <c r="BN119" s="120">
        <f t="shared" si="54"/>
        <v>0</v>
      </c>
      <c r="BO119" s="122">
        <f t="shared" si="55"/>
        <v>0</v>
      </c>
    </row>
    <row r="120" spans="1:67" x14ac:dyDescent="0.3">
      <c r="A120" s="65" t="s">
        <v>210</v>
      </c>
      <c r="B120" s="51">
        <v>0</v>
      </c>
      <c r="C120" s="51">
        <v>0</v>
      </c>
      <c r="D120" s="51">
        <v>0</v>
      </c>
      <c r="E120" s="51">
        <f t="shared" si="40"/>
        <v>0</v>
      </c>
      <c r="F120" s="55" t="s">
        <v>8</v>
      </c>
      <c r="G120" s="62">
        <f t="shared" si="41"/>
        <v>0</v>
      </c>
      <c r="H120" s="62">
        <f t="shared" si="42"/>
        <v>0</v>
      </c>
      <c r="I120" s="63">
        <f t="shared" si="43"/>
        <v>0</v>
      </c>
      <c r="J120" s="63">
        <f t="shared" si="44"/>
        <v>0</v>
      </c>
      <c r="K120" s="64">
        <f t="shared" si="56"/>
        <v>0</v>
      </c>
      <c r="L120" s="64">
        <f t="shared" si="57"/>
        <v>0</v>
      </c>
      <c r="M120" s="106">
        <f>IF(K120&lt;'Motore 2023'!$H$28,Ripartizione!K120,'Motore 2023'!$H$28)</f>
        <v>0</v>
      </c>
      <c r="N120" s="106">
        <f>IF(L120&lt;'Motore 2021'!$H$28,Ripartizione!L120,'Motore 2021'!$H$28)</f>
        <v>0</v>
      </c>
      <c r="O120" s="106">
        <f t="shared" si="58"/>
        <v>0</v>
      </c>
      <c r="P120" s="106">
        <f t="shared" si="59"/>
        <v>0</v>
      </c>
      <c r="Q120" s="106">
        <f>ROUND(O120*'Motore 2023'!$E$28,2)</f>
        <v>0</v>
      </c>
      <c r="R120" s="106">
        <f>ROUND(P120*'Motore 2021'!$E$28,2)</f>
        <v>0</v>
      </c>
      <c r="S120" s="106">
        <f>IF((K120-M120)&lt;'Motore 2023'!$H$29,(K120-M120),'Motore 2023'!$H$29)</f>
        <v>0</v>
      </c>
      <c r="T120" s="106">
        <f>IF((L120-N120)&lt;'Motore 2021'!$H$29,(L120-N120),'Motore 2021'!$H$29)</f>
        <v>0</v>
      </c>
      <c r="U120" s="106">
        <f t="shared" si="60"/>
        <v>0</v>
      </c>
      <c r="V120" s="106">
        <f t="shared" si="61"/>
        <v>0</v>
      </c>
      <c r="W120" s="106">
        <f>ROUND(U120*'Motore 2023'!$E$29,2)</f>
        <v>0</v>
      </c>
      <c r="X120" s="106">
        <f>ROUND(V120*'Motore 2021'!$E$29,2)</f>
        <v>0</v>
      </c>
      <c r="Y120" s="106">
        <f>IF(K120-M120-S120&lt;'Motore 2023'!$H$30,(Ripartizione!K120-Ripartizione!M120-Ripartizione!S120),'Motore 2023'!$H$30)</f>
        <v>0</v>
      </c>
      <c r="Z120" s="106">
        <f>IF(L120-N120-T120&lt;'Motore 2021'!$H$30,(Ripartizione!L120-Ripartizione!N120-Ripartizione!T120),'Motore 2021'!$H$30)</f>
        <v>0</v>
      </c>
      <c r="AA120" s="106">
        <f t="shared" si="62"/>
        <v>0</v>
      </c>
      <c r="AB120" s="106">
        <f t="shared" si="63"/>
        <v>0</v>
      </c>
      <c r="AC120" s="106">
        <f>ROUND(AA120*'Motore 2023'!$E$30,2)</f>
        <v>0</v>
      </c>
      <c r="AD120" s="106">
        <f>ROUND(AB120*'Motore 2021'!$E$30,2)</f>
        <v>0</v>
      </c>
      <c r="AE120" s="106">
        <f>IF((K120-M120-S120-Y120)&lt;'Motore 2023'!$H$31, (K120-M120-S120-Y120),'Motore 2023'!$H$31)</f>
        <v>0</v>
      </c>
      <c r="AF120" s="106">
        <f>IF((L120-N120-T120-Z120)&lt;'Motore 2021'!$H$31, (L120-N120-T120-Z120),'Motore 2021'!$H$31)</f>
        <v>0</v>
      </c>
      <c r="AG120" s="106">
        <f t="shared" si="64"/>
        <v>0</v>
      </c>
      <c r="AH120" s="106">
        <f t="shared" si="65"/>
        <v>0</v>
      </c>
      <c r="AI120" s="106">
        <f>ROUND(AG120*'Motore 2023'!$E$31,2)</f>
        <v>0</v>
      </c>
      <c r="AJ120" s="106">
        <f>ROUND(AH120*'Motore 2021'!$E$31,2)</f>
        <v>0</v>
      </c>
      <c r="AK120" s="106">
        <f t="shared" si="45"/>
        <v>0</v>
      </c>
      <c r="AL120" s="106">
        <f t="shared" si="46"/>
        <v>0</v>
      </c>
      <c r="AM120" s="106">
        <f t="shared" si="66"/>
        <v>0</v>
      </c>
      <c r="AN120" s="106">
        <f t="shared" si="67"/>
        <v>0</v>
      </c>
      <c r="AO120" s="106">
        <f>ROUND(AM120*'Motore 2023'!$E$32,2)</f>
        <v>0</v>
      </c>
      <c r="AP120" s="106">
        <f>ROUND(AN120*'Motore 2021'!$E$32,2)</f>
        <v>0</v>
      </c>
      <c r="AQ120" s="117">
        <f>IF(B120&lt;&gt;0,((Q120+R120)*Ripartizione!B120),Q120+R120)</f>
        <v>0</v>
      </c>
      <c r="AR120" s="117">
        <f>IF(B120&lt;&gt;0,((Ripartizione!B120*W120)+(Ripartizione!B120*X120)), W120+X120)</f>
        <v>0</v>
      </c>
      <c r="AS120" s="117">
        <f t="shared" si="47"/>
        <v>0</v>
      </c>
      <c r="AT120" s="117">
        <f>IF(B120&lt;&gt;0,((Ripartizione!B120*AI120)+(Ripartizione!B120*AJ120)), AI120+AJ120)</f>
        <v>0</v>
      </c>
      <c r="AU120" s="117">
        <f>IF(B120&lt;&gt;0,((Ripartizione!B120*AO120)+(Ripartizione!B120*AP120)), AO120+AP120)</f>
        <v>0</v>
      </c>
      <c r="AV120" s="117">
        <f t="shared" si="48"/>
        <v>0</v>
      </c>
      <c r="AW120" s="117">
        <f t="shared" si="49"/>
        <v>0</v>
      </c>
      <c r="AX120" s="117">
        <f>IF($C$17="SI",((C120*'Motore 2023'!$B$35) + (D120*'Motore 2021'!$B$35)),0)</f>
        <v>0</v>
      </c>
      <c r="AY120" s="118">
        <f>IF($C$17="SI",((C120*'Motore 2023'!$B$35)+(C120*'Motore 2023'!$B$35)*10% + (D120*'Motore 2023'!$B$35)+(D120*'Motore 2023'!$B$35)*10%),0)</f>
        <v>0</v>
      </c>
      <c r="AZ120" s="119">
        <f>IF($C$17="SI",(((C120*'Motore 2023'!$B$38))+((D120*'Motore 2021'!$B$38))),0)</f>
        <v>0</v>
      </c>
      <c r="BA120" s="118">
        <f>IF($C$17="SI",(((C120*'Motore 2023'!$B$38)+((C120*'Motore 2023'!$B$38)*10%))+((D120*'Motore 2023'!$B$38)+((D120*'Motore 2023'!$B$38)*10%))),0)</f>
        <v>0</v>
      </c>
      <c r="BB120" s="118">
        <f t="shared" si="50"/>
        <v>0</v>
      </c>
      <c r="BC120" s="120">
        <f t="shared" si="51"/>
        <v>0</v>
      </c>
      <c r="BD120" s="120">
        <f>IF($C$17="SI",(C120*3*('Motore 2023'!$B$41+'Motore 2023'!$B$42+'Motore 2023'!$B$43+'Motore 2023'!$B$44)),(C120*1*('Motore 2023'!$B$41+'Motore 2023'!$B$42+'Motore 2023'!$B$43+'Motore 2023'!$B$44)))</f>
        <v>0</v>
      </c>
      <c r="BE120" s="121">
        <f>IF($C$17="SI",(D120*3*('Motore 2021'!$B$41+'Motore 2021'!$B$42+'Motore 2021'!$D$43+'Motore 2021'!$B$44)),(D120*1*('Motore 2021'!$B$41+'Motore 2021'!$B$42+'Motore 2021'!$D$43+'Motore 2021'!$B$44)))</f>
        <v>0</v>
      </c>
      <c r="BF120" s="120">
        <f>IF($C$17="SI",(C120*3*('Motore 2023'!$B$41+'Motore 2023'!$B$42+'Motore 2023'!$B$43+'Motore 2023'!$B$44))+((C120*3*('Motore 2023'!$B$41+'Motore 2023'!$B$42+'Motore 2023'!$B$43+'Motore 2023'!$B$44))*10%),(C120*1*('Motore 2023'!$B$41+'Motore 2023'!$B$42+'Motore 2023'!$B$43+'Motore 2023'!$B$44))+((C120*1*('Motore 2023'!$B$41+'Motore 2023'!$B$42+'Motore 2023'!$B$43+'Motore 2023'!$B$44))*10%))</f>
        <v>0</v>
      </c>
      <c r="BG120" s="120">
        <f>IF($C$17="SI",(D120*3*('Motore 2021'!$B$41+'Motore 2021'!$B$42+'Motore 2021'!$D$43+'Motore 2021'!$B$44))+((D120*3*('Motore 2021'!$B$41+'Motore 2021'!$B$42+'Motore 2021'!$D$43+'Motore 2021'!$B$44))*10%),(D120*1*('Motore 2021'!$B$41+'Motore 2021'!$B$42+'Motore 2021'!$D$43+'Motore 2021'!$B$44))+((D120*1*('Motore 2021'!$B$41+'Motore 2021'!$B$42+'Motore 2021'!$D$43+'Motore 2021'!$B$44))*10%))</f>
        <v>0</v>
      </c>
      <c r="BH120" s="120">
        <f t="shared" si="52"/>
        <v>0</v>
      </c>
      <c r="BI120" s="120">
        <f t="shared" si="53"/>
        <v>0</v>
      </c>
      <c r="BJ120" s="120">
        <f>IF(H120&lt;&gt;0,IF($C$17="SI",((('Motore 2023'!$B$47+'Motore 2023'!$B$50+'Motore 2023'!$B$53)/365)*$D$14)+(((('Motore 2023'!$B$47+'Motore 2023'!$B$50+'Motore 2021'!$B$53)/365)*$D$14)*10%),(('Motore 2023'!$B$53/365)*$D$14)+(('Motore 2023'!$B$53/365)*$D$14)*10%),0)</f>
        <v>0</v>
      </c>
      <c r="BK120" s="120">
        <f>IF(H120&lt;&gt;0,IF($C$17="SI",((('Motore 2021'!$B$47+'Motore 2021'!$B$50+'Motore 2021'!$B$53)/365)*$D$13)+(((('Motore 2021'!$B$47+'Motore 2021'!$B$50+'Motore 2021'!$B$53)/365)*$D$13)*10%),(('Motore 2021'!$B$53/365)*$D$13)+(('Motore 2021'!$B$53/365)*$D$13)*10%),0)</f>
        <v>0</v>
      </c>
      <c r="BL120" s="120">
        <f>IF(H120&lt;&gt;0,IF($C$17="SI",((('Motore 2023'!$B$47+'Motore 2023'!$B$50+'Motore 2023'!$B$53)/365)*$D$14),(('Motore 2023'!$B$53/365)*$D$14)),0)</f>
        <v>0</v>
      </c>
      <c r="BM120" s="120">
        <f>IF(H120&lt;&gt;0,IF($C$17="SI",((('Motore 2021'!$B$47+'Motore 2021'!$B$50+'Motore 2021'!$B$53)/365)*$D$13),(('Motore 2021'!$B$53/365)*$D$13)),0)</f>
        <v>0</v>
      </c>
      <c r="BN120" s="120">
        <f t="shared" si="54"/>
        <v>0</v>
      </c>
      <c r="BO120" s="122">
        <f t="shared" si="55"/>
        <v>0</v>
      </c>
    </row>
    <row r="121" spans="1:67" x14ac:dyDescent="0.3">
      <c r="A121" s="65" t="s">
        <v>211</v>
      </c>
      <c r="B121" s="51">
        <v>0</v>
      </c>
      <c r="C121" s="51">
        <v>0</v>
      </c>
      <c r="D121" s="51">
        <v>0</v>
      </c>
      <c r="E121" s="51">
        <f t="shared" si="40"/>
        <v>0</v>
      </c>
      <c r="F121" s="55" t="s">
        <v>8</v>
      </c>
      <c r="G121" s="62">
        <f t="shared" si="41"/>
        <v>0</v>
      </c>
      <c r="H121" s="62">
        <f t="shared" si="42"/>
        <v>0</v>
      </c>
      <c r="I121" s="63">
        <f t="shared" si="43"/>
        <v>0</v>
      </c>
      <c r="J121" s="63">
        <f t="shared" si="44"/>
        <v>0</v>
      </c>
      <c r="K121" s="64">
        <f t="shared" si="56"/>
        <v>0</v>
      </c>
      <c r="L121" s="64">
        <f t="shared" si="57"/>
        <v>0</v>
      </c>
      <c r="M121" s="106">
        <f>IF(K121&lt;'Motore 2023'!$H$28,Ripartizione!K121,'Motore 2023'!$H$28)</f>
        <v>0</v>
      </c>
      <c r="N121" s="106">
        <f>IF(L121&lt;'Motore 2021'!$H$28,Ripartizione!L121,'Motore 2021'!$H$28)</f>
        <v>0</v>
      </c>
      <c r="O121" s="106">
        <f t="shared" si="58"/>
        <v>0</v>
      </c>
      <c r="P121" s="106">
        <f t="shared" si="59"/>
        <v>0</v>
      </c>
      <c r="Q121" s="106">
        <f>ROUND(O121*'Motore 2023'!$E$28,2)</f>
        <v>0</v>
      </c>
      <c r="R121" s="106">
        <f>ROUND(P121*'Motore 2021'!$E$28,2)</f>
        <v>0</v>
      </c>
      <c r="S121" s="106">
        <f>IF((K121-M121)&lt;'Motore 2023'!$H$29,(K121-M121),'Motore 2023'!$H$29)</f>
        <v>0</v>
      </c>
      <c r="T121" s="106">
        <f>IF((L121-N121)&lt;'Motore 2021'!$H$29,(L121-N121),'Motore 2021'!$H$29)</f>
        <v>0</v>
      </c>
      <c r="U121" s="106">
        <f t="shared" si="60"/>
        <v>0</v>
      </c>
      <c r="V121" s="106">
        <f t="shared" si="61"/>
        <v>0</v>
      </c>
      <c r="W121" s="106">
        <f>ROUND(U121*'Motore 2023'!$E$29,2)</f>
        <v>0</v>
      </c>
      <c r="X121" s="106">
        <f>ROUND(V121*'Motore 2021'!$E$29,2)</f>
        <v>0</v>
      </c>
      <c r="Y121" s="106">
        <f>IF(K121-M121-S121&lt;'Motore 2023'!$H$30,(Ripartizione!K121-Ripartizione!M121-Ripartizione!S121),'Motore 2023'!$H$30)</f>
        <v>0</v>
      </c>
      <c r="Z121" s="106">
        <f>IF(L121-N121-T121&lt;'Motore 2021'!$H$30,(Ripartizione!L121-Ripartizione!N121-Ripartizione!T121),'Motore 2021'!$H$30)</f>
        <v>0</v>
      </c>
      <c r="AA121" s="106">
        <f t="shared" si="62"/>
        <v>0</v>
      </c>
      <c r="AB121" s="106">
        <f t="shared" si="63"/>
        <v>0</v>
      </c>
      <c r="AC121" s="106">
        <f>ROUND(AA121*'Motore 2023'!$E$30,2)</f>
        <v>0</v>
      </c>
      <c r="AD121" s="106">
        <f>ROUND(AB121*'Motore 2021'!$E$30,2)</f>
        <v>0</v>
      </c>
      <c r="AE121" s="106">
        <f>IF((K121-M121-S121-Y121)&lt;'Motore 2023'!$H$31, (K121-M121-S121-Y121),'Motore 2023'!$H$31)</f>
        <v>0</v>
      </c>
      <c r="AF121" s="106">
        <f>IF((L121-N121-T121-Z121)&lt;'Motore 2021'!$H$31, (L121-N121-T121-Z121),'Motore 2021'!$H$31)</f>
        <v>0</v>
      </c>
      <c r="AG121" s="106">
        <f t="shared" si="64"/>
        <v>0</v>
      </c>
      <c r="AH121" s="106">
        <f t="shared" si="65"/>
        <v>0</v>
      </c>
      <c r="AI121" s="106">
        <f>ROUND(AG121*'Motore 2023'!$E$31,2)</f>
        <v>0</v>
      </c>
      <c r="AJ121" s="106">
        <f>ROUND(AH121*'Motore 2021'!$E$31,2)</f>
        <v>0</v>
      </c>
      <c r="AK121" s="106">
        <f t="shared" si="45"/>
        <v>0</v>
      </c>
      <c r="AL121" s="106">
        <f t="shared" si="46"/>
        <v>0</v>
      </c>
      <c r="AM121" s="106">
        <f t="shared" si="66"/>
        <v>0</v>
      </c>
      <c r="AN121" s="106">
        <f t="shared" si="67"/>
        <v>0</v>
      </c>
      <c r="AO121" s="106">
        <f>ROUND(AM121*'Motore 2023'!$E$32,2)</f>
        <v>0</v>
      </c>
      <c r="AP121" s="106">
        <f>ROUND(AN121*'Motore 2021'!$E$32,2)</f>
        <v>0</v>
      </c>
      <c r="AQ121" s="117">
        <f>IF(B121&lt;&gt;0,((Q121+R121)*Ripartizione!B121),Q121+R121)</f>
        <v>0</v>
      </c>
      <c r="AR121" s="117">
        <f>IF(B121&lt;&gt;0,((Ripartizione!B121*W121)+(Ripartizione!B121*X121)), W121+X121)</f>
        <v>0</v>
      </c>
      <c r="AS121" s="117">
        <f t="shared" si="47"/>
        <v>0</v>
      </c>
      <c r="AT121" s="117">
        <f>IF(B121&lt;&gt;0,((Ripartizione!B121*AI121)+(Ripartizione!B121*AJ121)), AI121+AJ121)</f>
        <v>0</v>
      </c>
      <c r="AU121" s="117">
        <f>IF(B121&lt;&gt;0,((Ripartizione!B121*AO121)+(Ripartizione!B121*AP121)), AO121+AP121)</f>
        <v>0</v>
      </c>
      <c r="AV121" s="117">
        <f t="shared" si="48"/>
        <v>0</v>
      </c>
      <c r="AW121" s="117">
        <f t="shared" si="49"/>
        <v>0</v>
      </c>
      <c r="AX121" s="117">
        <f>IF($C$17="SI",((C121*'Motore 2023'!$B$35) + (D121*'Motore 2021'!$B$35)),0)</f>
        <v>0</v>
      </c>
      <c r="AY121" s="118">
        <f>IF($C$17="SI",((C121*'Motore 2023'!$B$35)+(C121*'Motore 2023'!$B$35)*10% + (D121*'Motore 2023'!$B$35)+(D121*'Motore 2023'!$B$35)*10%),0)</f>
        <v>0</v>
      </c>
      <c r="AZ121" s="119">
        <f>IF($C$17="SI",(((C121*'Motore 2023'!$B$38))+((D121*'Motore 2021'!$B$38))),0)</f>
        <v>0</v>
      </c>
      <c r="BA121" s="118">
        <f>IF($C$17="SI",(((C121*'Motore 2023'!$B$38)+((C121*'Motore 2023'!$B$38)*10%))+((D121*'Motore 2023'!$B$38)+((D121*'Motore 2023'!$B$38)*10%))),0)</f>
        <v>0</v>
      </c>
      <c r="BB121" s="118">
        <f t="shared" si="50"/>
        <v>0</v>
      </c>
      <c r="BC121" s="120">
        <f t="shared" si="51"/>
        <v>0</v>
      </c>
      <c r="BD121" s="120">
        <f>IF($C$17="SI",(C121*3*('Motore 2023'!$B$41+'Motore 2023'!$B$42+'Motore 2023'!$B$43+'Motore 2023'!$B$44)),(C121*1*('Motore 2023'!$B$41+'Motore 2023'!$B$42+'Motore 2023'!$B$43+'Motore 2023'!$B$44)))</f>
        <v>0</v>
      </c>
      <c r="BE121" s="121">
        <f>IF($C$17="SI",(D121*3*('Motore 2021'!$B$41+'Motore 2021'!$B$42+'Motore 2021'!$D$43+'Motore 2021'!$B$44)),(D121*1*('Motore 2021'!$B$41+'Motore 2021'!$B$42+'Motore 2021'!$D$43+'Motore 2021'!$B$44)))</f>
        <v>0</v>
      </c>
      <c r="BF121" s="120">
        <f>IF($C$17="SI",(C121*3*('Motore 2023'!$B$41+'Motore 2023'!$B$42+'Motore 2023'!$B$43+'Motore 2023'!$B$44))+((C121*3*('Motore 2023'!$B$41+'Motore 2023'!$B$42+'Motore 2023'!$B$43+'Motore 2023'!$B$44))*10%),(C121*1*('Motore 2023'!$B$41+'Motore 2023'!$B$42+'Motore 2023'!$B$43+'Motore 2023'!$B$44))+((C121*1*('Motore 2023'!$B$41+'Motore 2023'!$B$42+'Motore 2023'!$B$43+'Motore 2023'!$B$44))*10%))</f>
        <v>0</v>
      </c>
      <c r="BG121" s="120">
        <f>IF($C$17="SI",(D121*3*('Motore 2021'!$B$41+'Motore 2021'!$B$42+'Motore 2021'!$D$43+'Motore 2021'!$B$44))+((D121*3*('Motore 2021'!$B$41+'Motore 2021'!$B$42+'Motore 2021'!$D$43+'Motore 2021'!$B$44))*10%),(D121*1*('Motore 2021'!$B$41+'Motore 2021'!$B$42+'Motore 2021'!$D$43+'Motore 2021'!$B$44))+((D121*1*('Motore 2021'!$B$41+'Motore 2021'!$B$42+'Motore 2021'!$D$43+'Motore 2021'!$B$44))*10%))</f>
        <v>0</v>
      </c>
      <c r="BH121" s="120">
        <f t="shared" si="52"/>
        <v>0</v>
      </c>
      <c r="BI121" s="120">
        <f t="shared" si="53"/>
        <v>0</v>
      </c>
      <c r="BJ121" s="120">
        <f>IF(H121&lt;&gt;0,IF($C$17="SI",((('Motore 2023'!$B$47+'Motore 2023'!$B$50+'Motore 2023'!$B$53)/365)*$D$14)+(((('Motore 2023'!$B$47+'Motore 2023'!$B$50+'Motore 2021'!$B$53)/365)*$D$14)*10%),(('Motore 2023'!$B$53/365)*$D$14)+(('Motore 2023'!$B$53/365)*$D$14)*10%),0)</f>
        <v>0</v>
      </c>
      <c r="BK121" s="120">
        <f>IF(H121&lt;&gt;0,IF($C$17="SI",((('Motore 2021'!$B$47+'Motore 2021'!$B$50+'Motore 2021'!$B$53)/365)*$D$13)+(((('Motore 2021'!$B$47+'Motore 2021'!$B$50+'Motore 2021'!$B$53)/365)*$D$13)*10%),(('Motore 2021'!$B$53/365)*$D$13)+(('Motore 2021'!$B$53/365)*$D$13)*10%),0)</f>
        <v>0</v>
      </c>
      <c r="BL121" s="120">
        <f>IF(H121&lt;&gt;0,IF($C$17="SI",((('Motore 2023'!$B$47+'Motore 2023'!$B$50+'Motore 2023'!$B$53)/365)*$D$14),(('Motore 2023'!$B$53/365)*$D$14)),0)</f>
        <v>0</v>
      </c>
      <c r="BM121" s="120">
        <f>IF(H121&lt;&gt;0,IF($C$17="SI",((('Motore 2021'!$B$47+'Motore 2021'!$B$50+'Motore 2021'!$B$53)/365)*$D$13),(('Motore 2021'!$B$53/365)*$D$13)),0)</f>
        <v>0</v>
      </c>
      <c r="BN121" s="120">
        <f t="shared" si="54"/>
        <v>0</v>
      </c>
      <c r="BO121" s="122">
        <f t="shared" si="55"/>
        <v>0</v>
      </c>
    </row>
    <row r="122" spans="1:67" x14ac:dyDescent="0.3">
      <c r="A122" s="65" t="s">
        <v>212</v>
      </c>
      <c r="B122" s="51">
        <v>0</v>
      </c>
      <c r="C122" s="51">
        <v>0</v>
      </c>
      <c r="D122" s="51">
        <v>0</v>
      </c>
      <c r="E122" s="51">
        <f t="shared" si="40"/>
        <v>0</v>
      </c>
      <c r="F122" s="55" t="s">
        <v>8</v>
      </c>
      <c r="G122" s="62">
        <f t="shared" si="41"/>
        <v>0</v>
      </c>
      <c r="H122" s="62">
        <f t="shared" si="42"/>
        <v>0</v>
      </c>
      <c r="I122" s="63">
        <f t="shared" si="43"/>
        <v>0</v>
      </c>
      <c r="J122" s="63">
        <f t="shared" si="44"/>
        <v>0</v>
      </c>
      <c r="K122" s="64">
        <f t="shared" si="56"/>
        <v>0</v>
      </c>
      <c r="L122" s="64">
        <f t="shared" si="57"/>
        <v>0</v>
      </c>
      <c r="M122" s="106">
        <f>IF(K122&lt;'Motore 2023'!$H$28,Ripartizione!K122,'Motore 2023'!$H$28)</f>
        <v>0</v>
      </c>
      <c r="N122" s="106">
        <f>IF(L122&lt;'Motore 2021'!$H$28,Ripartizione!L122,'Motore 2021'!$H$28)</f>
        <v>0</v>
      </c>
      <c r="O122" s="106">
        <f t="shared" si="58"/>
        <v>0</v>
      </c>
      <c r="P122" s="106">
        <f t="shared" si="59"/>
        <v>0</v>
      </c>
      <c r="Q122" s="106">
        <f>ROUND(O122*'Motore 2023'!$E$28,2)</f>
        <v>0</v>
      </c>
      <c r="R122" s="106">
        <f>ROUND(P122*'Motore 2021'!$E$28,2)</f>
        <v>0</v>
      </c>
      <c r="S122" s="106">
        <f>IF((K122-M122)&lt;'Motore 2023'!$H$29,(K122-M122),'Motore 2023'!$H$29)</f>
        <v>0</v>
      </c>
      <c r="T122" s="106">
        <f>IF((L122-N122)&lt;'Motore 2021'!$H$29,(L122-N122),'Motore 2021'!$H$29)</f>
        <v>0</v>
      </c>
      <c r="U122" s="106">
        <f t="shared" si="60"/>
        <v>0</v>
      </c>
      <c r="V122" s="106">
        <f t="shared" si="61"/>
        <v>0</v>
      </c>
      <c r="W122" s="106">
        <f>ROUND(U122*'Motore 2023'!$E$29,2)</f>
        <v>0</v>
      </c>
      <c r="X122" s="106">
        <f>ROUND(V122*'Motore 2021'!$E$29,2)</f>
        <v>0</v>
      </c>
      <c r="Y122" s="106">
        <f>IF(K122-M122-S122&lt;'Motore 2023'!$H$30,(Ripartizione!K122-Ripartizione!M122-Ripartizione!S122),'Motore 2023'!$H$30)</f>
        <v>0</v>
      </c>
      <c r="Z122" s="106">
        <f>IF(L122-N122-T122&lt;'Motore 2021'!$H$30,(Ripartizione!L122-Ripartizione!N122-Ripartizione!T122),'Motore 2021'!$H$30)</f>
        <v>0</v>
      </c>
      <c r="AA122" s="106">
        <f t="shared" si="62"/>
        <v>0</v>
      </c>
      <c r="AB122" s="106">
        <f t="shared" si="63"/>
        <v>0</v>
      </c>
      <c r="AC122" s="106">
        <f>ROUND(AA122*'Motore 2023'!$E$30,2)</f>
        <v>0</v>
      </c>
      <c r="AD122" s="106">
        <f>ROUND(AB122*'Motore 2021'!$E$30,2)</f>
        <v>0</v>
      </c>
      <c r="AE122" s="106">
        <f>IF((K122-M122-S122-Y122)&lt;'Motore 2023'!$H$31, (K122-M122-S122-Y122),'Motore 2023'!$H$31)</f>
        <v>0</v>
      </c>
      <c r="AF122" s="106">
        <f>IF((L122-N122-T122-Z122)&lt;'Motore 2021'!$H$31, (L122-N122-T122-Z122),'Motore 2021'!$H$31)</f>
        <v>0</v>
      </c>
      <c r="AG122" s="106">
        <f t="shared" si="64"/>
        <v>0</v>
      </c>
      <c r="AH122" s="106">
        <f t="shared" si="65"/>
        <v>0</v>
      </c>
      <c r="AI122" s="106">
        <f>ROUND(AG122*'Motore 2023'!$E$31,2)</f>
        <v>0</v>
      </c>
      <c r="AJ122" s="106">
        <f>ROUND(AH122*'Motore 2021'!$E$31,2)</f>
        <v>0</v>
      </c>
      <c r="AK122" s="106">
        <f t="shared" si="45"/>
        <v>0</v>
      </c>
      <c r="AL122" s="106">
        <f t="shared" si="46"/>
        <v>0</v>
      </c>
      <c r="AM122" s="106">
        <f t="shared" si="66"/>
        <v>0</v>
      </c>
      <c r="AN122" s="106">
        <f t="shared" si="67"/>
        <v>0</v>
      </c>
      <c r="AO122" s="106">
        <f>ROUND(AM122*'Motore 2023'!$E$32,2)</f>
        <v>0</v>
      </c>
      <c r="AP122" s="106">
        <f>ROUND(AN122*'Motore 2021'!$E$32,2)</f>
        <v>0</v>
      </c>
      <c r="AQ122" s="117">
        <f>IF(B122&lt;&gt;0,((Q122+R122)*Ripartizione!B122),Q122+R122)</f>
        <v>0</v>
      </c>
      <c r="AR122" s="117">
        <f>IF(B122&lt;&gt;0,((Ripartizione!B122*W122)+(Ripartizione!B122*X122)), W122+X122)</f>
        <v>0</v>
      </c>
      <c r="AS122" s="117">
        <f t="shared" si="47"/>
        <v>0</v>
      </c>
      <c r="AT122" s="117">
        <f>IF(B122&lt;&gt;0,((Ripartizione!B122*AI122)+(Ripartizione!B122*AJ122)), AI122+AJ122)</f>
        <v>0</v>
      </c>
      <c r="AU122" s="117">
        <f>IF(B122&lt;&gt;0,((Ripartizione!B122*AO122)+(Ripartizione!B122*AP122)), AO122+AP122)</f>
        <v>0</v>
      </c>
      <c r="AV122" s="117">
        <f t="shared" si="48"/>
        <v>0</v>
      </c>
      <c r="AW122" s="117">
        <f t="shared" si="49"/>
        <v>0</v>
      </c>
      <c r="AX122" s="117">
        <f>IF($C$17="SI",((C122*'Motore 2023'!$B$35) + (D122*'Motore 2021'!$B$35)),0)</f>
        <v>0</v>
      </c>
      <c r="AY122" s="118">
        <f>IF($C$17="SI",((C122*'Motore 2023'!$B$35)+(C122*'Motore 2023'!$B$35)*10% + (D122*'Motore 2023'!$B$35)+(D122*'Motore 2023'!$B$35)*10%),0)</f>
        <v>0</v>
      </c>
      <c r="AZ122" s="119">
        <f>IF($C$17="SI",(((C122*'Motore 2023'!$B$38))+((D122*'Motore 2021'!$B$38))),0)</f>
        <v>0</v>
      </c>
      <c r="BA122" s="118">
        <f>IF($C$17="SI",(((C122*'Motore 2023'!$B$38)+((C122*'Motore 2023'!$B$38)*10%))+((D122*'Motore 2023'!$B$38)+((D122*'Motore 2023'!$B$38)*10%))),0)</f>
        <v>0</v>
      </c>
      <c r="BB122" s="118">
        <f t="shared" si="50"/>
        <v>0</v>
      </c>
      <c r="BC122" s="120">
        <f t="shared" si="51"/>
        <v>0</v>
      </c>
      <c r="BD122" s="120">
        <f>IF($C$17="SI",(C122*3*('Motore 2023'!$B$41+'Motore 2023'!$B$42+'Motore 2023'!$B$43+'Motore 2023'!$B$44)),(C122*1*('Motore 2023'!$B$41+'Motore 2023'!$B$42+'Motore 2023'!$B$43+'Motore 2023'!$B$44)))</f>
        <v>0</v>
      </c>
      <c r="BE122" s="121">
        <f>IF($C$17="SI",(D122*3*('Motore 2021'!$B$41+'Motore 2021'!$B$42+'Motore 2021'!$D$43+'Motore 2021'!$B$44)),(D122*1*('Motore 2021'!$B$41+'Motore 2021'!$B$42+'Motore 2021'!$D$43+'Motore 2021'!$B$44)))</f>
        <v>0</v>
      </c>
      <c r="BF122" s="120">
        <f>IF($C$17="SI",(C122*3*('Motore 2023'!$B$41+'Motore 2023'!$B$42+'Motore 2023'!$B$43+'Motore 2023'!$B$44))+((C122*3*('Motore 2023'!$B$41+'Motore 2023'!$B$42+'Motore 2023'!$B$43+'Motore 2023'!$B$44))*10%),(C122*1*('Motore 2023'!$B$41+'Motore 2023'!$B$42+'Motore 2023'!$B$43+'Motore 2023'!$B$44))+((C122*1*('Motore 2023'!$B$41+'Motore 2023'!$B$42+'Motore 2023'!$B$43+'Motore 2023'!$B$44))*10%))</f>
        <v>0</v>
      </c>
      <c r="BG122" s="120">
        <f>IF($C$17="SI",(D122*3*('Motore 2021'!$B$41+'Motore 2021'!$B$42+'Motore 2021'!$D$43+'Motore 2021'!$B$44))+((D122*3*('Motore 2021'!$B$41+'Motore 2021'!$B$42+'Motore 2021'!$D$43+'Motore 2021'!$B$44))*10%),(D122*1*('Motore 2021'!$B$41+'Motore 2021'!$B$42+'Motore 2021'!$D$43+'Motore 2021'!$B$44))+((D122*1*('Motore 2021'!$B$41+'Motore 2021'!$B$42+'Motore 2021'!$D$43+'Motore 2021'!$B$44))*10%))</f>
        <v>0</v>
      </c>
      <c r="BH122" s="120">
        <f t="shared" si="52"/>
        <v>0</v>
      </c>
      <c r="BI122" s="120">
        <f t="shared" si="53"/>
        <v>0</v>
      </c>
      <c r="BJ122" s="120">
        <f>IF(H122&lt;&gt;0,IF($C$17="SI",((('Motore 2023'!$B$47+'Motore 2023'!$B$50+'Motore 2023'!$B$53)/365)*$D$14)+(((('Motore 2023'!$B$47+'Motore 2023'!$B$50+'Motore 2021'!$B$53)/365)*$D$14)*10%),(('Motore 2023'!$B$53/365)*$D$14)+(('Motore 2023'!$B$53/365)*$D$14)*10%),0)</f>
        <v>0</v>
      </c>
      <c r="BK122" s="120">
        <f>IF(H122&lt;&gt;0,IF($C$17="SI",((('Motore 2021'!$B$47+'Motore 2021'!$B$50+'Motore 2021'!$B$53)/365)*$D$13)+(((('Motore 2021'!$B$47+'Motore 2021'!$B$50+'Motore 2021'!$B$53)/365)*$D$13)*10%),(('Motore 2021'!$B$53/365)*$D$13)+(('Motore 2021'!$B$53/365)*$D$13)*10%),0)</f>
        <v>0</v>
      </c>
      <c r="BL122" s="120">
        <f>IF(H122&lt;&gt;0,IF($C$17="SI",((('Motore 2023'!$B$47+'Motore 2023'!$B$50+'Motore 2023'!$B$53)/365)*$D$14),(('Motore 2023'!$B$53/365)*$D$14)),0)</f>
        <v>0</v>
      </c>
      <c r="BM122" s="120">
        <f>IF(H122&lt;&gt;0,IF($C$17="SI",((('Motore 2021'!$B$47+'Motore 2021'!$B$50+'Motore 2021'!$B$53)/365)*$D$13),(('Motore 2021'!$B$53/365)*$D$13)),0)</f>
        <v>0</v>
      </c>
      <c r="BN122" s="120">
        <f t="shared" si="54"/>
        <v>0</v>
      </c>
      <c r="BO122" s="122">
        <f t="shared" si="55"/>
        <v>0</v>
      </c>
    </row>
    <row r="123" spans="1:67" x14ac:dyDescent="0.3">
      <c r="A123" s="65" t="s">
        <v>213</v>
      </c>
      <c r="B123" s="51">
        <v>0</v>
      </c>
      <c r="C123" s="51">
        <v>0</v>
      </c>
      <c r="D123" s="51">
        <v>0</v>
      </c>
      <c r="E123" s="51">
        <f t="shared" si="40"/>
        <v>0</v>
      </c>
      <c r="F123" s="55" t="s">
        <v>8</v>
      </c>
      <c r="G123" s="62">
        <f t="shared" si="41"/>
        <v>0</v>
      </c>
      <c r="H123" s="62">
        <f t="shared" si="42"/>
        <v>0</v>
      </c>
      <c r="I123" s="63">
        <f t="shared" si="43"/>
        <v>0</v>
      </c>
      <c r="J123" s="63">
        <f t="shared" si="44"/>
        <v>0</v>
      </c>
      <c r="K123" s="64">
        <f t="shared" si="56"/>
        <v>0</v>
      </c>
      <c r="L123" s="64">
        <f t="shared" si="57"/>
        <v>0</v>
      </c>
      <c r="M123" s="106">
        <f>IF(K123&lt;'Motore 2023'!$H$28,Ripartizione!K123,'Motore 2023'!$H$28)</f>
        <v>0</v>
      </c>
      <c r="N123" s="106">
        <f>IF(L123&lt;'Motore 2021'!$H$28,Ripartizione!L123,'Motore 2021'!$H$28)</f>
        <v>0</v>
      </c>
      <c r="O123" s="106">
        <f t="shared" si="58"/>
        <v>0</v>
      </c>
      <c r="P123" s="106">
        <f t="shared" si="59"/>
        <v>0</v>
      </c>
      <c r="Q123" s="106">
        <f>ROUND(O123*'Motore 2023'!$E$28,2)</f>
        <v>0</v>
      </c>
      <c r="R123" s="106">
        <f>ROUND(P123*'Motore 2021'!$E$28,2)</f>
        <v>0</v>
      </c>
      <c r="S123" s="106">
        <f>IF((K123-M123)&lt;'Motore 2023'!$H$29,(K123-M123),'Motore 2023'!$H$29)</f>
        <v>0</v>
      </c>
      <c r="T123" s="106">
        <f>IF((L123-N123)&lt;'Motore 2021'!$H$29,(L123-N123),'Motore 2021'!$H$29)</f>
        <v>0</v>
      </c>
      <c r="U123" s="106">
        <f t="shared" si="60"/>
        <v>0</v>
      </c>
      <c r="V123" s="106">
        <f t="shared" si="61"/>
        <v>0</v>
      </c>
      <c r="W123" s="106">
        <f>ROUND(U123*'Motore 2023'!$E$29,2)</f>
        <v>0</v>
      </c>
      <c r="X123" s="106">
        <f>ROUND(V123*'Motore 2021'!$E$29,2)</f>
        <v>0</v>
      </c>
      <c r="Y123" s="106">
        <f>IF(K123-M123-S123&lt;'Motore 2023'!$H$30,(Ripartizione!K123-Ripartizione!M123-Ripartizione!S123),'Motore 2023'!$H$30)</f>
        <v>0</v>
      </c>
      <c r="Z123" s="106">
        <f>IF(L123-N123-T123&lt;'Motore 2021'!$H$30,(Ripartizione!L123-Ripartizione!N123-Ripartizione!T123),'Motore 2021'!$H$30)</f>
        <v>0</v>
      </c>
      <c r="AA123" s="106">
        <f t="shared" si="62"/>
        <v>0</v>
      </c>
      <c r="AB123" s="106">
        <f t="shared" si="63"/>
        <v>0</v>
      </c>
      <c r="AC123" s="106">
        <f>ROUND(AA123*'Motore 2023'!$E$30,2)</f>
        <v>0</v>
      </c>
      <c r="AD123" s="106">
        <f>ROUND(AB123*'Motore 2021'!$E$30,2)</f>
        <v>0</v>
      </c>
      <c r="AE123" s="106">
        <f>IF((K123-M123-S123-Y123)&lt;'Motore 2023'!$H$31, (K123-M123-S123-Y123),'Motore 2023'!$H$31)</f>
        <v>0</v>
      </c>
      <c r="AF123" s="106">
        <f>IF((L123-N123-T123-Z123)&lt;'Motore 2021'!$H$31, (L123-N123-T123-Z123),'Motore 2021'!$H$31)</f>
        <v>0</v>
      </c>
      <c r="AG123" s="106">
        <f t="shared" si="64"/>
        <v>0</v>
      </c>
      <c r="AH123" s="106">
        <f t="shared" si="65"/>
        <v>0</v>
      </c>
      <c r="AI123" s="106">
        <f>ROUND(AG123*'Motore 2023'!$E$31,2)</f>
        <v>0</v>
      </c>
      <c r="AJ123" s="106">
        <f>ROUND(AH123*'Motore 2021'!$E$31,2)</f>
        <v>0</v>
      </c>
      <c r="AK123" s="106">
        <f t="shared" si="45"/>
        <v>0</v>
      </c>
      <c r="AL123" s="106">
        <f t="shared" si="46"/>
        <v>0</v>
      </c>
      <c r="AM123" s="106">
        <f t="shared" si="66"/>
        <v>0</v>
      </c>
      <c r="AN123" s="106">
        <f t="shared" si="67"/>
        <v>0</v>
      </c>
      <c r="AO123" s="106">
        <f>ROUND(AM123*'Motore 2023'!$E$32,2)</f>
        <v>0</v>
      </c>
      <c r="AP123" s="106">
        <f>ROUND(AN123*'Motore 2021'!$E$32,2)</f>
        <v>0</v>
      </c>
      <c r="AQ123" s="117">
        <f>IF(B123&lt;&gt;0,((Q123+R123)*Ripartizione!B123),Q123+R123)</f>
        <v>0</v>
      </c>
      <c r="AR123" s="117">
        <f>IF(B123&lt;&gt;0,((Ripartizione!B123*W123)+(Ripartizione!B123*X123)), W123+X123)</f>
        <v>0</v>
      </c>
      <c r="AS123" s="117">
        <f t="shared" si="47"/>
        <v>0</v>
      </c>
      <c r="AT123" s="117">
        <f>IF(B123&lt;&gt;0,((Ripartizione!B123*AI123)+(Ripartizione!B123*AJ123)), AI123+AJ123)</f>
        <v>0</v>
      </c>
      <c r="AU123" s="117">
        <f>IF(B123&lt;&gt;0,((Ripartizione!B123*AO123)+(Ripartizione!B123*AP123)), AO123+AP123)</f>
        <v>0</v>
      </c>
      <c r="AV123" s="117">
        <f t="shared" si="48"/>
        <v>0</v>
      </c>
      <c r="AW123" s="117">
        <f t="shared" si="49"/>
        <v>0</v>
      </c>
      <c r="AX123" s="117">
        <f>IF($C$17="SI",((C123*'Motore 2023'!$B$35) + (D123*'Motore 2021'!$B$35)),0)</f>
        <v>0</v>
      </c>
      <c r="AY123" s="118">
        <f>IF($C$17="SI",((C123*'Motore 2023'!$B$35)+(C123*'Motore 2023'!$B$35)*10% + (D123*'Motore 2023'!$B$35)+(D123*'Motore 2023'!$B$35)*10%),0)</f>
        <v>0</v>
      </c>
      <c r="AZ123" s="119">
        <f>IF($C$17="SI",(((C123*'Motore 2023'!$B$38))+((D123*'Motore 2021'!$B$38))),0)</f>
        <v>0</v>
      </c>
      <c r="BA123" s="118">
        <f>IF($C$17="SI",(((C123*'Motore 2023'!$B$38)+((C123*'Motore 2023'!$B$38)*10%))+((D123*'Motore 2023'!$B$38)+((D123*'Motore 2023'!$B$38)*10%))),0)</f>
        <v>0</v>
      </c>
      <c r="BB123" s="118">
        <f t="shared" si="50"/>
        <v>0</v>
      </c>
      <c r="BC123" s="120">
        <f t="shared" si="51"/>
        <v>0</v>
      </c>
      <c r="BD123" s="120">
        <f>IF($C$17="SI",(C123*3*('Motore 2023'!$B$41+'Motore 2023'!$B$42+'Motore 2023'!$B$43+'Motore 2023'!$B$44)),(C123*1*('Motore 2023'!$B$41+'Motore 2023'!$B$42+'Motore 2023'!$B$43+'Motore 2023'!$B$44)))</f>
        <v>0</v>
      </c>
      <c r="BE123" s="121">
        <f>IF($C$17="SI",(D123*3*('Motore 2021'!$B$41+'Motore 2021'!$B$42+'Motore 2021'!$D$43+'Motore 2021'!$B$44)),(D123*1*('Motore 2021'!$B$41+'Motore 2021'!$B$42+'Motore 2021'!$D$43+'Motore 2021'!$B$44)))</f>
        <v>0</v>
      </c>
      <c r="BF123" s="120">
        <f>IF($C$17="SI",(C123*3*('Motore 2023'!$B$41+'Motore 2023'!$B$42+'Motore 2023'!$B$43+'Motore 2023'!$B$44))+((C123*3*('Motore 2023'!$B$41+'Motore 2023'!$B$42+'Motore 2023'!$B$43+'Motore 2023'!$B$44))*10%),(C123*1*('Motore 2023'!$B$41+'Motore 2023'!$B$42+'Motore 2023'!$B$43+'Motore 2023'!$B$44))+((C123*1*('Motore 2023'!$B$41+'Motore 2023'!$B$42+'Motore 2023'!$B$43+'Motore 2023'!$B$44))*10%))</f>
        <v>0</v>
      </c>
      <c r="BG123" s="120">
        <f>IF($C$17="SI",(D123*3*('Motore 2021'!$B$41+'Motore 2021'!$B$42+'Motore 2021'!$D$43+'Motore 2021'!$B$44))+((D123*3*('Motore 2021'!$B$41+'Motore 2021'!$B$42+'Motore 2021'!$D$43+'Motore 2021'!$B$44))*10%),(D123*1*('Motore 2021'!$B$41+'Motore 2021'!$B$42+'Motore 2021'!$D$43+'Motore 2021'!$B$44))+((D123*1*('Motore 2021'!$B$41+'Motore 2021'!$B$42+'Motore 2021'!$D$43+'Motore 2021'!$B$44))*10%))</f>
        <v>0</v>
      </c>
      <c r="BH123" s="120">
        <f t="shared" si="52"/>
        <v>0</v>
      </c>
      <c r="BI123" s="120">
        <f t="shared" si="53"/>
        <v>0</v>
      </c>
      <c r="BJ123" s="120">
        <f>IF(H123&lt;&gt;0,IF($C$17="SI",((('Motore 2023'!$B$47+'Motore 2023'!$B$50+'Motore 2023'!$B$53)/365)*$D$14)+(((('Motore 2023'!$B$47+'Motore 2023'!$B$50+'Motore 2021'!$B$53)/365)*$D$14)*10%),(('Motore 2023'!$B$53/365)*$D$14)+(('Motore 2023'!$B$53/365)*$D$14)*10%),0)</f>
        <v>0</v>
      </c>
      <c r="BK123" s="120">
        <f>IF(H123&lt;&gt;0,IF($C$17="SI",((('Motore 2021'!$B$47+'Motore 2021'!$B$50+'Motore 2021'!$B$53)/365)*$D$13)+(((('Motore 2021'!$B$47+'Motore 2021'!$B$50+'Motore 2021'!$B$53)/365)*$D$13)*10%),(('Motore 2021'!$B$53/365)*$D$13)+(('Motore 2021'!$B$53/365)*$D$13)*10%),0)</f>
        <v>0</v>
      </c>
      <c r="BL123" s="120">
        <f>IF(H123&lt;&gt;0,IF($C$17="SI",((('Motore 2023'!$B$47+'Motore 2023'!$B$50+'Motore 2023'!$B$53)/365)*$D$14),(('Motore 2023'!$B$53/365)*$D$14)),0)</f>
        <v>0</v>
      </c>
      <c r="BM123" s="120">
        <f>IF(H123&lt;&gt;0,IF($C$17="SI",((('Motore 2021'!$B$47+'Motore 2021'!$B$50+'Motore 2021'!$B$53)/365)*$D$13),(('Motore 2021'!$B$53/365)*$D$13)),0)</f>
        <v>0</v>
      </c>
      <c r="BN123" s="120">
        <f t="shared" si="54"/>
        <v>0</v>
      </c>
      <c r="BO123" s="122">
        <f t="shared" si="55"/>
        <v>0</v>
      </c>
    </row>
    <row r="124" spans="1:67" x14ac:dyDescent="0.3">
      <c r="A124" s="65" t="s">
        <v>214</v>
      </c>
      <c r="B124" s="51">
        <v>0</v>
      </c>
      <c r="C124" s="51">
        <v>0</v>
      </c>
      <c r="D124" s="51">
        <v>0</v>
      </c>
      <c r="E124" s="51">
        <f t="shared" si="40"/>
        <v>0</v>
      </c>
      <c r="F124" s="55" t="s">
        <v>8</v>
      </c>
      <c r="G124" s="62">
        <f t="shared" si="41"/>
        <v>0</v>
      </c>
      <c r="H124" s="62">
        <f t="shared" si="42"/>
        <v>0</v>
      </c>
      <c r="I124" s="63">
        <f t="shared" si="43"/>
        <v>0</v>
      </c>
      <c r="J124" s="63">
        <f t="shared" si="44"/>
        <v>0</v>
      </c>
      <c r="K124" s="64">
        <f t="shared" si="56"/>
        <v>0</v>
      </c>
      <c r="L124" s="64">
        <f t="shared" si="57"/>
        <v>0</v>
      </c>
      <c r="M124" s="106">
        <f>IF(K124&lt;'Motore 2023'!$H$28,Ripartizione!K124,'Motore 2023'!$H$28)</f>
        <v>0</v>
      </c>
      <c r="N124" s="106">
        <f>IF(L124&lt;'Motore 2021'!$H$28,Ripartizione!L124,'Motore 2021'!$H$28)</f>
        <v>0</v>
      </c>
      <c r="O124" s="106">
        <f t="shared" si="58"/>
        <v>0</v>
      </c>
      <c r="P124" s="106">
        <f t="shared" si="59"/>
        <v>0</v>
      </c>
      <c r="Q124" s="106">
        <f>ROUND(O124*'Motore 2023'!$E$28,2)</f>
        <v>0</v>
      </c>
      <c r="R124" s="106">
        <f>ROUND(P124*'Motore 2021'!$E$28,2)</f>
        <v>0</v>
      </c>
      <c r="S124" s="106">
        <f>IF((K124-M124)&lt;'Motore 2023'!$H$29,(K124-M124),'Motore 2023'!$H$29)</f>
        <v>0</v>
      </c>
      <c r="T124" s="106">
        <f>IF((L124-N124)&lt;'Motore 2021'!$H$29,(L124-N124),'Motore 2021'!$H$29)</f>
        <v>0</v>
      </c>
      <c r="U124" s="106">
        <f t="shared" si="60"/>
        <v>0</v>
      </c>
      <c r="V124" s="106">
        <f t="shared" si="61"/>
        <v>0</v>
      </c>
      <c r="W124" s="106">
        <f>ROUND(U124*'Motore 2023'!$E$29,2)</f>
        <v>0</v>
      </c>
      <c r="X124" s="106">
        <f>ROUND(V124*'Motore 2021'!$E$29,2)</f>
        <v>0</v>
      </c>
      <c r="Y124" s="106">
        <f>IF(K124-M124-S124&lt;'Motore 2023'!$H$30,(Ripartizione!K124-Ripartizione!M124-Ripartizione!S124),'Motore 2023'!$H$30)</f>
        <v>0</v>
      </c>
      <c r="Z124" s="106">
        <f>IF(L124-N124-T124&lt;'Motore 2021'!$H$30,(Ripartizione!L124-Ripartizione!N124-Ripartizione!T124),'Motore 2021'!$H$30)</f>
        <v>0</v>
      </c>
      <c r="AA124" s="106">
        <f t="shared" si="62"/>
        <v>0</v>
      </c>
      <c r="AB124" s="106">
        <f t="shared" si="63"/>
        <v>0</v>
      </c>
      <c r="AC124" s="106">
        <f>ROUND(AA124*'Motore 2023'!$E$30,2)</f>
        <v>0</v>
      </c>
      <c r="AD124" s="106">
        <f>ROUND(AB124*'Motore 2021'!$E$30,2)</f>
        <v>0</v>
      </c>
      <c r="AE124" s="106">
        <f>IF((K124-M124-S124-Y124)&lt;'Motore 2023'!$H$31, (K124-M124-S124-Y124),'Motore 2023'!$H$31)</f>
        <v>0</v>
      </c>
      <c r="AF124" s="106">
        <f>IF((L124-N124-T124-Z124)&lt;'Motore 2021'!$H$31, (L124-N124-T124-Z124),'Motore 2021'!$H$31)</f>
        <v>0</v>
      </c>
      <c r="AG124" s="106">
        <f t="shared" si="64"/>
        <v>0</v>
      </c>
      <c r="AH124" s="106">
        <f t="shared" si="65"/>
        <v>0</v>
      </c>
      <c r="AI124" s="106">
        <f>ROUND(AG124*'Motore 2023'!$E$31,2)</f>
        <v>0</v>
      </c>
      <c r="AJ124" s="106">
        <f>ROUND(AH124*'Motore 2021'!$E$31,2)</f>
        <v>0</v>
      </c>
      <c r="AK124" s="106">
        <f t="shared" si="45"/>
        <v>0</v>
      </c>
      <c r="AL124" s="106">
        <f t="shared" si="46"/>
        <v>0</v>
      </c>
      <c r="AM124" s="106">
        <f t="shared" si="66"/>
        <v>0</v>
      </c>
      <c r="AN124" s="106">
        <f t="shared" si="67"/>
        <v>0</v>
      </c>
      <c r="AO124" s="106">
        <f>ROUND(AM124*'Motore 2023'!$E$32,2)</f>
        <v>0</v>
      </c>
      <c r="AP124" s="106">
        <f>ROUND(AN124*'Motore 2021'!$E$32,2)</f>
        <v>0</v>
      </c>
      <c r="AQ124" s="117">
        <f>IF(B124&lt;&gt;0,((Q124+R124)*Ripartizione!B124),Q124+R124)</f>
        <v>0</v>
      </c>
      <c r="AR124" s="117">
        <f>IF(B124&lt;&gt;0,((Ripartizione!B124*W124)+(Ripartizione!B124*X124)), W124+X124)</f>
        <v>0</v>
      </c>
      <c r="AS124" s="117">
        <f t="shared" si="47"/>
        <v>0</v>
      </c>
      <c r="AT124" s="117">
        <f>IF(B124&lt;&gt;0,((Ripartizione!B124*AI124)+(Ripartizione!B124*AJ124)), AI124+AJ124)</f>
        <v>0</v>
      </c>
      <c r="AU124" s="117">
        <f>IF(B124&lt;&gt;0,((Ripartizione!B124*AO124)+(Ripartizione!B124*AP124)), AO124+AP124)</f>
        <v>0</v>
      </c>
      <c r="AV124" s="117">
        <f t="shared" si="48"/>
        <v>0</v>
      </c>
      <c r="AW124" s="117">
        <f t="shared" si="49"/>
        <v>0</v>
      </c>
      <c r="AX124" s="117">
        <f>IF($C$17="SI",((C124*'Motore 2023'!$B$35) + (D124*'Motore 2021'!$B$35)),0)</f>
        <v>0</v>
      </c>
      <c r="AY124" s="118">
        <f>IF($C$17="SI",((C124*'Motore 2023'!$B$35)+(C124*'Motore 2023'!$B$35)*10% + (D124*'Motore 2023'!$B$35)+(D124*'Motore 2023'!$B$35)*10%),0)</f>
        <v>0</v>
      </c>
      <c r="AZ124" s="119">
        <f>IF($C$17="SI",(((C124*'Motore 2023'!$B$38))+((D124*'Motore 2021'!$B$38))),0)</f>
        <v>0</v>
      </c>
      <c r="BA124" s="118">
        <f>IF($C$17="SI",(((C124*'Motore 2023'!$B$38)+((C124*'Motore 2023'!$B$38)*10%))+((D124*'Motore 2023'!$B$38)+((D124*'Motore 2023'!$B$38)*10%))),0)</f>
        <v>0</v>
      </c>
      <c r="BB124" s="118">
        <f t="shared" si="50"/>
        <v>0</v>
      </c>
      <c r="BC124" s="120">
        <f t="shared" si="51"/>
        <v>0</v>
      </c>
      <c r="BD124" s="120">
        <f>IF($C$17="SI",(C124*3*('Motore 2023'!$B$41+'Motore 2023'!$B$42+'Motore 2023'!$B$43+'Motore 2023'!$B$44)),(C124*1*('Motore 2023'!$B$41+'Motore 2023'!$B$42+'Motore 2023'!$B$43+'Motore 2023'!$B$44)))</f>
        <v>0</v>
      </c>
      <c r="BE124" s="121">
        <f>IF($C$17="SI",(D124*3*('Motore 2021'!$B$41+'Motore 2021'!$B$42+'Motore 2021'!$D$43+'Motore 2021'!$B$44)),(D124*1*('Motore 2021'!$B$41+'Motore 2021'!$B$42+'Motore 2021'!$D$43+'Motore 2021'!$B$44)))</f>
        <v>0</v>
      </c>
      <c r="BF124" s="120">
        <f>IF($C$17="SI",(C124*3*('Motore 2023'!$B$41+'Motore 2023'!$B$42+'Motore 2023'!$B$43+'Motore 2023'!$B$44))+((C124*3*('Motore 2023'!$B$41+'Motore 2023'!$B$42+'Motore 2023'!$B$43+'Motore 2023'!$B$44))*10%),(C124*1*('Motore 2023'!$B$41+'Motore 2023'!$B$42+'Motore 2023'!$B$43+'Motore 2023'!$B$44))+((C124*1*('Motore 2023'!$B$41+'Motore 2023'!$B$42+'Motore 2023'!$B$43+'Motore 2023'!$B$44))*10%))</f>
        <v>0</v>
      </c>
      <c r="BG124" s="120">
        <f>IF($C$17="SI",(D124*3*('Motore 2021'!$B$41+'Motore 2021'!$B$42+'Motore 2021'!$D$43+'Motore 2021'!$B$44))+((D124*3*('Motore 2021'!$B$41+'Motore 2021'!$B$42+'Motore 2021'!$D$43+'Motore 2021'!$B$44))*10%),(D124*1*('Motore 2021'!$B$41+'Motore 2021'!$B$42+'Motore 2021'!$D$43+'Motore 2021'!$B$44))+((D124*1*('Motore 2021'!$B$41+'Motore 2021'!$B$42+'Motore 2021'!$D$43+'Motore 2021'!$B$44))*10%))</f>
        <v>0</v>
      </c>
      <c r="BH124" s="120">
        <f t="shared" si="52"/>
        <v>0</v>
      </c>
      <c r="BI124" s="120">
        <f t="shared" si="53"/>
        <v>0</v>
      </c>
      <c r="BJ124" s="120">
        <f>IF(H124&lt;&gt;0,IF($C$17="SI",((('Motore 2023'!$B$47+'Motore 2023'!$B$50+'Motore 2023'!$B$53)/365)*$D$14)+(((('Motore 2023'!$B$47+'Motore 2023'!$B$50+'Motore 2021'!$B$53)/365)*$D$14)*10%),(('Motore 2023'!$B$53/365)*$D$14)+(('Motore 2023'!$B$53/365)*$D$14)*10%),0)</f>
        <v>0</v>
      </c>
      <c r="BK124" s="120">
        <f>IF(H124&lt;&gt;0,IF($C$17="SI",((('Motore 2021'!$B$47+'Motore 2021'!$B$50+'Motore 2021'!$B$53)/365)*$D$13)+(((('Motore 2021'!$B$47+'Motore 2021'!$B$50+'Motore 2021'!$B$53)/365)*$D$13)*10%),(('Motore 2021'!$B$53/365)*$D$13)+(('Motore 2021'!$B$53/365)*$D$13)*10%),0)</f>
        <v>0</v>
      </c>
      <c r="BL124" s="120">
        <f>IF(H124&lt;&gt;0,IF($C$17="SI",((('Motore 2023'!$B$47+'Motore 2023'!$B$50+'Motore 2023'!$B$53)/365)*$D$14),(('Motore 2023'!$B$53/365)*$D$14)),0)</f>
        <v>0</v>
      </c>
      <c r="BM124" s="120">
        <f>IF(H124&lt;&gt;0,IF($C$17="SI",((('Motore 2021'!$B$47+'Motore 2021'!$B$50+'Motore 2021'!$B$53)/365)*$D$13),(('Motore 2021'!$B$53/365)*$D$13)),0)</f>
        <v>0</v>
      </c>
      <c r="BN124" s="120">
        <f t="shared" si="54"/>
        <v>0</v>
      </c>
      <c r="BO124" s="122">
        <f t="shared" si="55"/>
        <v>0</v>
      </c>
    </row>
    <row r="125" spans="1:67" x14ac:dyDescent="0.3">
      <c r="A125" s="65" t="s">
        <v>215</v>
      </c>
      <c r="B125" s="51">
        <v>0</v>
      </c>
      <c r="C125" s="51">
        <v>0</v>
      </c>
      <c r="D125" s="51">
        <v>0</v>
      </c>
      <c r="E125" s="51">
        <f t="shared" si="40"/>
        <v>0</v>
      </c>
      <c r="F125" s="55" t="s">
        <v>8</v>
      </c>
      <c r="G125" s="62">
        <f t="shared" si="41"/>
        <v>0</v>
      </c>
      <c r="H125" s="62">
        <f t="shared" si="42"/>
        <v>0</v>
      </c>
      <c r="I125" s="63">
        <f t="shared" si="43"/>
        <v>0</v>
      </c>
      <c r="J125" s="63">
        <f t="shared" si="44"/>
        <v>0</v>
      </c>
      <c r="K125" s="64">
        <f t="shared" si="56"/>
        <v>0</v>
      </c>
      <c r="L125" s="64">
        <f t="shared" si="57"/>
        <v>0</v>
      </c>
      <c r="M125" s="106">
        <f>IF(K125&lt;'Motore 2023'!$H$28,Ripartizione!K125,'Motore 2023'!$H$28)</f>
        <v>0</v>
      </c>
      <c r="N125" s="106">
        <f>IF(L125&lt;'Motore 2021'!$H$28,Ripartizione!L125,'Motore 2021'!$H$28)</f>
        <v>0</v>
      </c>
      <c r="O125" s="106">
        <f t="shared" si="58"/>
        <v>0</v>
      </c>
      <c r="P125" s="106">
        <f t="shared" si="59"/>
        <v>0</v>
      </c>
      <c r="Q125" s="106">
        <f>ROUND(O125*'Motore 2023'!$E$28,2)</f>
        <v>0</v>
      </c>
      <c r="R125" s="106">
        <f>ROUND(P125*'Motore 2021'!$E$28,2)</f>
        <v>0</v>
      </c>
      <c r="S125" s="106">
        <f>IF((K125-M125)&lt;'Motore 2023'!$H$29,(K125-M125),'Motore 2023'!$H$29)</f>
        <v>0</v>
      </c>
      <c r="T125" s="106">
        <f>IF((L125-N125)&lt;'Motore 2021'!$H$29,(L125-N125),'Motore 2021'!$H$29)</f>
        <v>0</v>
      </c>
      <c r="U125" s="106">
        <f t="shared" si="60"/>
        <v>0</v>
      </c>
      <c r="V125" s="106">
        <f t="shared" si="61"/>
        <v>0</v>
      </c>
      <c r="W125" s="106">
        <f>ROUND(U125*'Motore 2023'!$E$29,2)</f>
        <v>0</v>
      </c>
      <c r="X125" s="106">
        <f>ROUND(V125*'Motore 2021'!$E$29,2)</f>
        <v>0</v>
      </c>
      <c r="Y125" s="106">
        <f>IF(K125-M125-S125&lt;'Motore 2023'!$H$30,(Ripartizione!K125-Ripartizione!M125-Ripartizione!S125),'Motore 2023'!$H$30)</f>
        <v>0</v>
      </c>
      <c r="Z125" s="106">
        <f>IF(L125-N125-T125&lt;'Motore 2021'!$H$30,(Ripartizione!L125-Ripartizione!N125-Ripartizione!T125),'Motore 2021'!$H$30)</f>
        <v>0</v>
      </c>
      <c r="AA125" s="106">
        <f t="shared" si="62"/>
        <v>0</v>
      </c>
      <c r="AB125" s="106">
        <f t="shared" si="63"/>
        <v>0</v>
      </c>
      <c r="AC125" s="106">
        <f>ROUND(AA125*'Motore 2023'!$E$30,2)</f>
        <v>0</v>
      </c>
      <c r="AD125" s="106">
        <f>ROUND(AB125*'Motore 2021'!$E$30,2)</f>
        <v>0</v>
      </c>
      <c r="AE125" s="106">
        <f>IF((K125-M125-S125-Y125)&lt;'Motore 2023'!$H$31, (K125-M125-S125-Y125),'Motore 2023'!$H$31)</f>
        <v>0</v>
      </c>
      <c r="AF125" s="106">
        <f>IF((L125-N125-T125-Z125)&lt;'Motore 2021'!$H$31, (L125-N125-T125-Z125),'Motore 2021'!$H$31)</f>
        <v>0</v>
      </c>
      <c r="AG125" s="106">
        <f t="shared" si="64"/>
        <v>0</v>
      </c>
      <c r="AH125" s="106">
        <f t="shared" si="65"/>
        <v>0</v>
      </c>
      <c r="AI125" s="106">
        <f>ROUND(AG125*'Motore 2023'!$E$31,2)</f>
        <v>0</v>
      </c>
      <c r="AJ125" s="106">
        <f>ROUND(AH125*'Motore 2021'!$E$31,2)</f>
        <v>0</v>
      </c>
      <c r="AK125" s="106">
        <f t="shared" si="45"/>
        <v>0</v>
      </c>
      <c r="AL125" s="106">
        <f t="shared" si="46"/>
        <v>0</v>
      </c>
      <c r="AM125" s="106">
        <f t="shared" si="66"/>
        <v>0</v>
      </c>
      <c r="AN125" s="106">
        <f t="shared" si="67"/>
        <v>0</v>
      </c>
      <c r="AO125" s="106">
        <f>ROUND(AM125*'Motore 2023'!$E$32,2)</f>
        <v>0</v>
      </c>
      <c r="AP125" s="106">
        <f>ROUND(AN125*'Motore 2021'!$E$32,2)</f>
        <v>0</v>
      </c>
      <c r="AQ125" s="117">
        <f>IF(B125&lt;&gt;0,((Q125+R125)*Ripartizione!B125),Q125+R125)</f>
        <v>0</v>
      </c>
      <c r="AR125" s="117">
        <f>IF(B125&lt;&gt;0,((Ripartizione!B125*W125)+(Ripartizione!B125*X125)), W125+X125)</f>
        <v>0</v>
      </c>
      <c r="AS125" s="117">
        <f t="shared" si="47"/>
        <v>0</v>
      </c>
      <c r="AT125" s="117">
        <f>IF(B125&lt;&gt;0,((Ripartizione!B125*AI125)+(Ripartizione!B125*AJ125)), AI125+AJ125)</f>
        <v>0</v>
      </c>
      <c r="AU125" s="117">
        <f>IF(B125&lt;&gt;0,((Ripartizione!B125*AO125)+(Ripartizione!B125*AP125)), AO125+AP125)</f>
        <v>0</v>
      </c>
      <c r="AV125" s="117">
        <f t="shared" si="48"/>
        <v>0</v>
      </c>
      <c r="AW125" s="117">
        <f t="shared" si="49"/>
        <v>0</v>
      </c>
      <c r="AX125" s="117">
        <f>IF($C$17="SI",((C125*'Motore 2023'!$B$35) + (D125*'Motore 2021'!$B$35)),0)</f>
        <v>0</v>
      </c>
      <c r="AY125" s="118">
        <f>IF($C$17="SI",((C125*'Motore 2023'!$B$35)+(C125*'Motore 2023'!$B$35)*10% + (D125*'Motore 2023'!$B$35)+(D125*'Motore 2023'!$B$35)*10%),0)</f>
        <v>0</v>
      </c>
      <c r="AZ125" s="119">
        <f>IF($C$17="SI",(((C125*'Motore 2023'!$B$38))+((D125*'Motore 2021'!$B$38))),0)</f>
        <v>0</v>
      </c>
      <c r="BA125" s="118">
        <f>IF($C$17="SI",(((C125*'Motore 2023'!$B$38)+((C125*'Motore 2023'!$B$38)*10%))+((D125*'Motore 2023'!$B$38)+((D125*'Motore 2023'!$B$38)*10%))),0)</f>
        <v>0</v>
      </c>
      <c r="BB125" s="118">
        <f t="shared" si="50"/>
        <v>0</v>
      </c>
      <c r="BC125" s="120">
        <f t="shared" si="51"/>
        <v>0</v>
      </c>
      <c r="BD125" s="120">
        <f>IF($C$17="SI",(C125*3*('Motore 2023'!$B$41+'Motore 2023'!$B$42+'Motore 2023'!$B$43+'Motore 2023'!$B$44)),(C125*1*('Motore 2023'!$B$41+'Motore 2023'!$B$42+'Motore 2023'!$B$43+'Motore 2023'!$B$44)))</f>
        <v>0</v>
      </c>
      <c r="BE125" s="121">
        <f>IF($C$17="SI",(D125*3*('Motore 2021'!$B$41+'Motore 2021'!$B$42+'Motore 2021'!$D$43+'Motore 2021'!$B$44)),(D125*1*('Motore 2021'!$B$41+'Motore 2021'!$B$42+'Motore 2021'!$D$43+'Motore 2021'!$B$44)))</f>
        <v>0</v>
      </c>
      <c r="BF125" s="120">
        <f>IF($C$17="SI",(C125*3*('Motore 2023'!$B$41+'Motore 2023'!$B$42+'Motore 2023'!$B$43+'Motore 2023'!$B$44))+((C125*3*('Motore 2023'!$B$41+'Motore 2023'!$B$42+'Motore 2023'!$B$43+'Motore 2023'!$B$44))*10%),(C125*1*('Motore 2023'!$B$41+'Motore 2023'!$B$42+'Motore 2023'!$B$43+'Motore 2023'!$B$44))+((C125*1*('Motore 2023'!$B$41+'Motore 2023'!$B$42+'Motore 2023'!$B$43+'Motore 2023'!$B$44))*10%))</f>
        <v>0</v>
      </c>
      <c r="BG125" s="120">
        <f>IF($C$17="SI",(D125*3*('Motore 2021'!$B$41+'Motore 2021'!$B$42+'Motore 2021'!$D$43+'Motore 2021'!$B$44))+((D125*3*('Motore 2021'!$B$41+'Motore 2021'!$B$42+'Motore 2021'!$D$43+'Motore 2021'!$B$44))*10%),(D125*1*('Motore 2021'!$B$41+'Motore 2021'!$B$42+'Motore 2021'!$D$43+'Motore 2021'!$B$44))+((D125*1*('Motore 2021'!$B$41+'Motore 2021'!$B$42+'Motore 2021'!$D$43+'Motore 2021'!$B$44))*10%))</f>
        <v>0</v>
      </c>
      <c r="BH125" s="120">
        <f t="shared" si="52"/>
        <v>0</v>
      </c>
      <c r="BI125" s="120">
        <f t="shared" si="53"/>
        <v>0</v>
      </c>
      <c r="BJ125" s="120">
        <f>IF(H125&lt;&gt;0,IF($C$17="SI",((('Motore 2023'!$B$47+'Motore 2023'!$B$50+'Motore 2023'!$B$53)/365)*$D$14)+(((('Motore 2023'!$B$47+'Motore 2023'!$B$50+'Motore 2021'!$B$53)/365)*$D$14)*10%),(('Motore 2023'!$B$53/365)*$D$14)+(('Motore 2023'!$B$53/365)*$D$14)*10%),0)</f>
        <v>0</v>
      </c>
      <c r="BK125" s="120">
        <f>IF(H125&lt;&gt;0,IF($C$17="SI",((('Motore 2021'!$B$47+'Motore 2021'!$B$50+'Motore 2021'!$B$53)/365)*$D$13)+(((('Motore 2021'!$B$47+'Motore 2021'!$B$50+'Motore 2021'!$B$53)/365)*$D$13)*10%),(('Motore 2021'!$B$53/365)*$D$13)+(('Motore 2021'!$B$53/365)*$D$13)*10%),0)</f>
        <v>0</v>
      </c>
      <c r="BL125" s="120">
        <f>IF(H125&lt;&gt;0,IF($C$17="SI",((('Motore 2023'!$B$47+'Motore 2023'!$B$50+'Motore 2023'!$B$53)/365)*$D$14),(('Motore 2023'!$B$53/365)*$D$14)),0)</f>
        <v>0</v>
      </c>
      <c r="BM125" s="120">
        <f>IF(H125&lt;&gt;0,IF($C$17="SI",((('Motore 2021'!$B$47+'Motore 2021'!$B$50+'Motore 2021'!$B$53)/365)*$D$13),(('Motore 2021'!$B$53/365)*$D$13)),0)</f>
        <v>0</v>
      </c>
      <c r="BN125" s="120">
        <f t="shared" si="54"/>
        <v>0</v>
      </c>
      <c r="BO125" s="122">
        <f t="shared" si="55"/>
        <v>0</v>
      </c>
    </row>
    <row r="126" spans="1:67" x14ac:dyDescent="0.3">
      <c r="A126" s="65" t="s">
        <v>216</v>
      </c>
      <c r="B126" s="51">
        <v>0</v>
      </c>
      <c r="C126" s="51">
        <v>0</v>
      </c>
      <c r="D126" s="51">
        <v>0</v>
      </c>
      <c r="E126" s="51">
        <f t="shared" si="40"/>
        <v>0</v>
      </c>
      <c r="F126" s="55" t="s">
        <v>8</v>
      </c>
      <c r="G126" s="62">
        <f t="shared" si="41"/>
        <v>0</v>
      </c>
      <c r="H126" s="62">
        <f t="shared" si="42"/>
        <v>0</v>
      </c>
      <c r="I126" s="63">
        <f t="shared" si="43"/>
        <v>0</v>
      </c>
      <c r="J126" s="63">
        <f t="shared" si="44"/>
        <v>0</v>
      </c>
      <c r="K126" s="64">
        <f t="shared" si="56"/>
        <v>0</v>
      </c>
      <c r="L126" s="64">
        <f t="shared" si="57"/>
        <v>0</v>
      </c>
      <c r="M126" s="106">
        <f>IF(K126&lt;'Motore 2023'!$H$28,Ripartizione!K126,'Motore 2023'!$H$28)</f>
        <v>0</v>
      </c>
      <c r="N126" s="106">
        <f>IF(L126&lt;'Motore 2021'!$H$28,Ripartizione!L126,'Motore 2021'!$H$28)</f>
        <v>0</v>
      </c>
      <c r="O126" s="106">
        <f t="shared" si="58"/>
        <v>0</v>
      </c>
      <c r="P126" s="106">
        <f t="shared" si="59"/>
        <v>0</v>
      </c>
      <c r="Q126" s="106">
        <f>ROUND(O126*'Motore 2023'!$E$28,2)</f>
        <v>0</v>
      </c>
      <c r="R126" s="106">
        <f>ROUND(P126*'Motore 2021'!$E$28,2)</f>
        <v>0</v>
      </c>
      <c r="S126" s="106">
        <f>IF((K126-M126)&lt;'Motore 2023'!$H$29,(K126-M126),'Motore 2023'!$H$29)</f>
        <v>0</v>
      </c>
      <c r="T126" s="106">
        <f>IF((L126-N126)&lt;'Motore 2021'!$H$29,(L126-N126),'Motore 2021'!$H$29)</f>
        <v>0</v>
      </c>
      <c r="U126" s="106">
        <f t="shared" si="60"/>
        <v>0</v>
      </c>
      <c r="V126" s="106">
        <f t="shared" si="61"/>
        <v>0</v>
      </c>
      <c r="W126" s="106">
        <f>ROUND(U126*'Motore 2023'!$E$29,2)</f>
        <v>0</v>
      </c>
      <c r="X126" s="106">
        <f>ROUND(V126*'Motore 2021'!$E$29,2)</f>
        <v>0</v>
      </c>
      <c r="Y126" s="106">
        <f>IF(K126-M126-S126&lt;'Motore 2023'!$H$30,(Ripartizione!K126-Ripartizione!M126-Ripartizione!S126),'Motore 2023'!$H$30)</f>
        <v>0</v>
      </c>
      <c r="Z126" s="106">
        <f>IF(L126-N126-T126&lt;'Motore 2021'!$H$30,(Ripartizione!L126-Ripartizione!N126-Ripartizione!T126),'Motore 2021'!$H$30)</f>
        <v>0</v>
      </c>
      <c r="AA126" s="106">
        <f t="shared" si="62"/>
        <v>0</v>
      </c>
      <c r="AB126" s="106">
        <f t="shared" si="63"/>
        <v>0</v>
      </c>
      <c r="AC126" s="106">
        <f>ROUND(AA126*'Motore 2023'!$E$30,2)</f>
        <v>0</v>
      </c>
      <c r="AD126" s="106">
        <f>ROUND(AB126*'Motore 2021'!$E$30,2)</f>
        <v>0</v>
      </c>
      <c r="AE126" s="106">
        <f>IF((K126-M126-S126-Y126)&lt;'Motore 2023'!$H$31, (K126-M126-S126-Y126),'Motore 2023'!$H$31)</f>
        <v>0</v>
      </c>
      <c r="AF126" s="106">
        <f>IF((L126-N126-T126-Z126)&lt;'Motore 2021'!$H$31, (L126-N126-T126-Z126),'Motore 2021'!$H$31)</f>
        <v>0</v>
      </c>
      <c r="AG126" s="106">
        <f t="shared" si="64"/>
        <v>0</v>
      </c>
      <c r="AH126" s="106">
        <f t="shared" si="65"/>
        <v>0</v>
      </c>
      <c r="AI126" s="106">
        <f>ROUND(AG126*'Motore 2023'!$E$31,2)</f>
        <v>0</v>
      </c>
      <c r="AJ126" s="106">
        <f>ROUND(AH126*'Motore 2021'!$E$31,2)</f>
        <v>0</v>
      </c>
      <c r="AK126" s="106">
        <f t="shared" si="45"/>
        <v>0</v>
      </c>
      <c r="AL126" s="106">
        <f t="shared" si="46"/>
        <v>0</v>
      </c>
      <c r="AM126" s="106">
        <f t="shared" si="66"/>
        <v>0</v>
      </c>
      <c r="AN126" s="106">
        <f t="shared" si="67"/>
        <v>0</v>
      </c>
      <c r="AO126" s="106">
        <f>ROUND(AM126*'Motore 2023'!$E$32,2)</f>
        <v>0</v>
      </c>
      <c r="AP126" s="106">
        <f>ROUND(AN126*'Motore 2021'!$E$32,2)</f>
        <v>0</v>
      </c>
      <c r="AQ126" s="117">
        <f>IF(B126&lt;&gt;0,((Q126+R126)*Ripartizione!B126),Q126+R126)</f>
        <v>0</v>
      </c>
      <c r="AR126" s="117">
        <f>IF(B126&lt;&gt;0,((Ripartizione!B126*W126)+(Ripartizione!B126*X126)), W126+X126)</f>
        <v>0</v>
      </c>
      <c r="AS126" s="117">
        <f t="shared" si="47"/>
        <v>0</v>
      </c>
      <c r="AT126" s="117">
        <f>IF(B126&lt;&gt;0,((Ripartizione!B126*AI126)+(Ripartizione!B126*AJ126)), AI126+AJ126)</f>
        <v>0</v>
      </c>
      <c r="AU126" s="117">
        <f>IF(B126&lt;&gt;0,((Ripartizione!B126*AO126)+(Ripartizione!B126*AP126)), AO126+AP126)</f>
        <v>0</v>
      </c>
      <c r="AV126" s="117">
        <f t="shared" si="48"/>
        <v>0</v>
      </c>
      <c r="AW126" s="117">
        <f t="shared" si="49"/>
        <v>0</v>
      </c>
      <c r="AX126" s="117">
        <f>IF($C$17="SI",((C126*'Motore 2023'!$B$35) + (D126*'Motore 2021'!$B$35)),0)</f>
        <v>0</v>
      </c>
      <c r="AY126" s="118">
        <f>IF($C$17="SI",((C126*'Motore 2023'!$B$35)+(C126*'Motore 2023'!$B$35)*10% + (D126*'Motore 2023'!$B$35)+(D126*'Motore 2023'!$B$35)*10%),0)</f>
        <v>0</v>
      </c>
      <c r="AZ126" s="119">
        <f>IF($C$17="SI",(((C126*'Motore 2023'!$B$38))+((D126*'Motore 2021'!$B$38))),0)</f>
        <v>0</v>
      </c>
      <c r="BA126" s="118">
        <f>IF($C$17="SI",(((C126*'Motore 2023'!$B$38)+((C126*'Motore 2023'!$B$38)*10%))+((D126*'Motore 2023'!$B$38)+((D126*'Motore 2023'!$B$38)*10%))),0)</f>
        <v>0</v>
      </c>
      <c r="BB126" s="118">
        <f t="shared" si="50"/>
        <v>0</v>
      </c>
      <c r="BC126" s="120">
        <f t="shared" si="51"/>
        <v>0</v>
      </c>
      <c r="BD126" s="120">
        <f>IF($C$17="SI",(C126*3*('Motore 2023'!$B$41+'Motore 2023'!$B$42+'Motore 2023'!$B$43+'Motore 2023'!$B$44)),(C126*1*('Motore 2023'!$B$41+'Motore 2023'!$B$42+'Motore 2023'!$B$43+'Motore 2023'!$B$44)))</f>
        <v>0</v>
      </c>
      <c r="BE126" s="121">
        <f>IF($C$17="SI",(D126*3*('Motore 2021'!$B$41+'Motore 2021'!$B$42+'Motore 2021'!$D$43+'Motore 2021'!$B$44)),(D126*1*('Motore 2021'!$B$41+'Motore 2021'!$B$42+'Motore 2021'!$D$43+'Motore 2021'!$B$44)))</f>
        <v>0</v>
      </c>
      <c r="BF126" s="120">
        <f>IF($C$17="SI",(C126*3*('Motore 2023'!$B$41+'Motore 2023'!$B$42+'Motore 2023'!$B$43+'Motore 2023'!$B$44))+((C126*3*('Motore 2023'!$B$41+'Motore 2023'!$B$42+'Motore 2023'!$B$43+'Motore 2023'!$B$44))*10%),(C126*1*('Motore 2023'!$B$41+'Motore 2023'!$B$42+'Motore 2023'!$B$43+'Motore 2023'!$B$44))+((C126*1*('Motore 2023'!$B$41+'Motore 2023'!$B$42+'Motore 2023'!$B$43+'Motore 2023'!$B$44))*10%))</f>
        <v>0</v>
      </c>
      <c r="BG126" s="120">
        <f>IF($C$17="SI",(D126*3*('Motore 2021'!$B$41+'Motore 2021'!$B$42+'Motore 2021'!$D$43+'Motore 2021'!$B$44))+((D126*3*('Motore 2021'!$B$41+'Motore 2021'!$B$42+'Motore 2021'!$D$43+'Motore 2021'!$B$44))*10%),(D126*1*('Motore 2021'!$B$41+'Motore 2021'!$B$42+'Motore 2021'!$D$43+'Motore 2021'!$B$44))+((D126*1*('Motore 2021'!$B$41+'Motore 2021'!$B$42+'Motore 2021'!$D$43+'Motore 2021'!$B$44))*10%))</f>
        <v>0</v>
      </c>
      <c r="BH126" s="120">
        <f t="shared" si="52"/>
        <v>0</v>
      </c>
      <c r="BI126" s="120">
        <f t="shared" si="53"/>
        <v>0</v>
      </c>
      <c r="BJ126" s="120">
        <f>IF(H126&lt;&gt;0,IF($C$17="SI",((('Motore 2023'!$B$47+'Motore 2023'!$B$50+'Motore 2023'!$B$53)/365)*$D$14)+(((('Motore 2023'!$B$47+'Motore 2023'!$B$50+'Motore 2021'!$B$53)/365)*$D$14)*10%),(('Motore 2023'!$B$53/365)*$D$14)+(('Motore 2023'!$B$53/365)*$D$14)*10%),0)</f>
        <v>0</v>
      </c>
      <c r="BK126" s="120">
        <f>IF(H126&lt;&gt;0,IF($C$17="SI",((('Motore 2021'!$B$47+'Motore 2021'!$B$50+'Motore 2021'!$B$53)/365)*$D$13)+(((('Motore 2021'!$B$47+'Motore 2021'!$B$50+'Motore 2021'!$B$53)/365)*$D$13)*10%),(('Motore 2021'!$B$53/365)*$D$13)+(('Motore 2021'!$B$53/365)*$D$13)*10%),0)</f>
        <v>0</v>
      </c>
      <c r="BL126" s="120">
        <f>IF(H126&lt;&gt;0,IF($C$17="SI",((('Motore 2023'!$B$47+'Motore 2023'!$B$50+'Motore 2023'!$B$53)/365)*$D$14),(('Motore 2023'!$B$53/365)*$D$14)),0)</f>
        <v>0</v>
      </c>
      <c r="BM126" s="120">
        <f>IF(H126&lt;&gt;0,IF($C$17="SI",((('Motore 2021'!$B$47+'Motore 2021'!$B$50+'Motore 2021'!$B$53)/365)*$D$13),(('Motore 2021'!$B$53/365)*$D$13)),0)</f>
        <v>0</v>
      </c>
      <c r="BN126" s="120">
        <f t="shared" si="54"/>
        <v>0</v>
      </c>
      <c r="BO126" s="122">
        <f t="shared" si="55"/>
        <v>0</v>
      </c>
    </row>
  </sheetData>
  <sheetProtection algorithmName="SHA-512" hashValue="jM2NAMMrGh6si5GbxB551V1Oa5ToEWUf6Oa7AUux23OK8yEq2HtPYJY4V0YMq1LxIJxY0JHRDXg067wsbPTqkw==" saltValue="zP42trVAbCifzKlRHSM5ag==" spinCount="100000" sheet="1" formatCells="0" formatColumns="0" formatRows="0" insertColumns="0" insertRows="0" insertHyperlinks="0" deleteColumns="0" deleteRows="0" sort="0" autoFilter="0" pivotTables="0"/>
  <mergeCells count="5">
    <mergeCell ref="A25:B25"/>
    <mergeCell ref="AR2:BO4"/>
    <mergeCell ref="BN24:BO24"/>
    <mergeCell ref="AR6:BO19"/>
    <mergeCell ref="AX21:BO22"/>
  </mergeCells>
  <dataValidations xWindow="722" yWindow="709" count="9">
    <dataValidation type="list" allowBlank="1" showInputMessage="1" showErrorMessage="1" sqref="C17">
      <formula1>"SI, NO"</formula1>
    </dataValidation>
    <dataValidation type="whole" allowBlank="1" showInputMessage="1" showErrorMessage="1" promptTitle="Attenzione" prompt="Inserire solo numeri maggiori di Zero_x000a_" sqref="D27:E126">
      <formula1>0</formula1>
      <formula2>9999999</formula2>
    </dataValidation>
    <dataValidation type="whole" allowBlank="1" showInputMessage="1" showErrorMessage="1" sqref="D17:E18 C16:E16 E14 D13:D14">
      <formula1>1</formula1>
      <formula2>365</formula2>
    </dataValidation>
    <dataValidation type="list" allowBlank="1" showInputMessage="1" showErrorMessage="1" sqref="F27:F126">
      <formula1>"R,S"</formula1>
    </dataValidation>
    <dataValidation type="date" allowBlank="1" showInputMessage="1" showErrorMessage="1" promptTitle="Periodo Anno in Corso" prompt="Inserire una data compresa tra 01/01/2023 e 31/12/2023" sqref="B14">
      <formula1>44927</formula1>
      <formula2>45291</formula2>
    </dataValidation>
    <dataValidation type="date" allowBlank="1" showInputMessage="1" showErrorMessage="1" promptTitle="Periodo Anno in Corso" prompt="Inserire una data compresa tra il 01/01/2023 e il 31/12/2023" sqref="C14">
      <formula1>44927</formula1>
      <formula2>45291</formula2>
    </dataValidation>
    <dataValidation type="date" allowBlank="1" showInputMessage="1" showErrorMessage="1" promptTitle="Periodo Anno Precedente" prompt="Inserire una data compresa tra il 01/01/2021 e il 31/12/2021" sqref="B13:C13">
      <formula1>44197</formula1>
      <formula2>44561</formula2>
    </dataValidation>
    <dataValidation type="whole" allowBlank="1" showErrorMessage="1" promptTitle="Attenzione" prompt="Inserire solo numeri compresi tra 1 e 100_x000a_" sqref="B27:B126">
      <formula1>0</formula1>
      <formula2>100</formula2>
    </dataValidation>
    <dataValidation type="whole" allowBlank="1" showErrorMessage="1" promptTitle="Attenzione" prompt="Inserire solo numeri maggiori di Zero_x000a_" sqref="C27:C126">
      <formula1>0</formula1>
      <formula2>9999999</formula2>
    </dataValidation>
  </dataValidations>
  <pageMargins left="0.70866141732283472" right="0.70866141732283472" top="0.74803149606299213" bottom="0.74803149606299213" header="0.31496062992125984" footer="0.31496062992125984"/>
  <pageSetup paperSize="9" scale="19"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2021</vt:lpstr>
      <vt:lpstr>Motore 2023</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Cotrona Angela</cp:lastModifiedBy>
  <cp:lastPrinted>2022-03-31T14:02:29Z</cp:lastPrinted>
  <dcterms:created xsi:type="dcterms:W3CDTF">2022-02-11T12:43:31Z</dcterms:created>
  <dcterms:modified xsi:type="dcterms:W3CDTF">2023-02-16T14:46:09Z</dcterms:modified>
</cp:coreProperties>
</file>